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" yWindow="0" windowWidth="2670" windowHeight="1605"/>
  </bookViews>
  <sheets>
    <sheet name="Приложение № 19" sheetId="5" r:id="rId1"/>
  </sheets>
  <definedNames>
    <definedName name="_xlnm.Print_Titles" localSheetId="0">'Приложение № 19'!$A:$B,'Приложение № 19'!$11:$13</definedName>
  </definedNames>
  <calcPr calcId="125725"/>
</workbook>
</file>

<file path=xl/calcChain.xml><?xml version="1.0" encoding="utf-8"?>
<calcChain xmlns="http://schemas.openxmlformats.org/spreadsheetml/2006/main">
  <c r="T28" i="5"/>
  <c r="S49"/>
  <c r="S54"/>
  <c r="S43" s="1"/>
  <c r="S88"/>
  <c r="S81" s="1"/>
  <c r="S25"/>
  <c r="S113"/>
  <c r="S118"/>
  <c r="R40"/>
  <c r="R38"/>
  <c r="R45"/>
  <c r="R49"/>
  <c r="R54"/>
  <c r="R43"/>
  <c r="R83"/>
  <c r="R88"/>
  <c r="R81" s="1"/>
  <c r="R77" s="1"/>
  <c r="R93"/>
  <c r="R97"/>
  <c r="R65"/>
  <c r="R60"/>
  <c r="R73"/>
  <c r="R71"/>
  <c r="R30"/>
  <c r="R25" s="1"/>
  <c r="T25" s="1"/>
  <c r="R105"/>
  <c r="R113"/>
  <c r="R118"/>
  <c r="P25"/>
  <c r="P83"/>
  <c r="P81"/>
  <c r="P77" s="1"/>
  <c r="P113"/>
  <c r="P121"/>
  <c r="O40"/>
  <c r="O38"/>
  <c r="O45"/>
  <c r="O49"/>
  <c r="O54"/>
  <c r="O43"/>
  <c r="O83"/>
  <c r="O88"/>
  <c r="O81" s="1"/>
  <c r="O93"/>
  <c r="O97"/>
  <c r="O73"/>
  <c r="O71"/>
  <c r="O30"/>
  <c r="O25" s="1"/>
  <c r="O105"/>
  <c r="O113"/>
  <c r="O118"/>
  <c r="O121"/>
  <c r="M25"/>
  <c r="M45"/>
  <c r="M43" s="1"/>
  <c r="M65"/>
  <c r="M60" s="1"/>
  <c r="M105"/>
  <c r="M113"/>
  <c r="L40"/>
  <c r="L38"/>
  <c r="L45"/>
  <c r="L49"/>
  <c r="L54"/>
  <c r="L43"/>
  <c r="L83"/>
  <c r="L88"/>
  <c r="L81" s="1"/>
  <c r="L77" s="1"/>
  <c r="L36" s="1"/>
  <c r="L93"/>
  <c r="L97"/>
  <c r="L65"/>
  <c r="L60"/>
  <c r="L73"/>
  <c r="L71"/>
  <c r="L30"/>
  <c r="L25" s="1"/>
  <c r="L105"/>
  <c r="L113"/>
  <c r="L118"/>
  <c r="J25"/>
  <c r="J23" s="1"/>
  <c r="J105"/>
  <c r="J113"/>
  <c r="J121"/>
  <c r="I40"/>
  <c r="I38" s="1"/>
  <c r="I45"/>
  <c r="I43" s="1"/>
  <c r="I49"/>
  <c r="I54"/>
  <c r="I83"/>
  <c r="I88"/>
  <c r="I81"/>
  <c r="I77" s="1"/>
  <c r="I93"/>
  <c r="I97"/>
  <c r="I65"/>
  <c r="I60" s="1"/>
  <c r="I73"/>
  <c r="I71" s="1"/>
  <c r="C71" s="1"/>
  <c r="I30"/>
  <c r="I25"/>
  <c r="I105"/>
  <c r="I113"/>
  <c r="I118"/>
  <c r="I121"/>
  <c r="G30"/>
  <c r="G25" s="1"/>
  <c r="G54"/>
  <c r="G43" s="1"/>
  <c r="G105"/>
  <c r="G113"/>
  <c r="F40"/>
  <c r="F38"/>
  <c r="F45"/>
  <c r="F49"/>
  <c r="F54"/>
  <c r="F43"/>
  <c r="F83"/>
  <c r="F88"/>
  <c r="F81" s="1"/>
  <c r="F93"/>
  <c r="F97"/>
  <c r="F65"/>
  <c r="F60"/>
  <c r="F73"/>
  <c r="F71"/>
  <c r="F30"/>
  <c r="F25" s="1"/>
  <c r="F105"/>
  <c r="F113"/>
  <c r="F118"/>
  <c r="Q123"/>
  <c r="C123"/>
  <c r="E123" s="1"/>
  <c r="K122"/>
  <c r="C122"/>
  <c r="E122"/>
  <c r="Q121"/>
  <c r="K121"/>
  <c r="D121"/>
  <c r="C121"/>
  <c r="E121" s="1"/>
  <c r="T120"/>
  <c r="C120"/>
  <c r="E120"/>
  <c r="C119"/>
  <c r="T118"/>
  <c r="C118"/>
  <c r="E118"/>
  <c r="C116"/>
  <c r="C115"/>
  <c r="C114"/>
  <c r="D113"/>
  <c r="C113"/>
  <c r="C111"/>
  <c r="K109"/>
  <c r="D109"/>
  <c r="C109"/>
  <c r="E109" s="1"/>
  <c r="N108"/>
  <c r="D108"/>
  <c r="C108"/>
  <c r="E108" s="1"/>
  <c r="K107"/>
  <c r="D107"/>
  <c r="C107"/>
  <c r="E107" s="1"/>
  <c r="H106"/>
  <c r="D106"/>
  <c r="C106"/>
  <c r="E106" s="1"/>
  <c r="N105"/>
  <c r="K105"/>
  <c r="H105"/>
  <c r="D105"/>
  <c r="C105"/>
  <c r="E105" s="1"/>
  <c r="T103"/>
  <c r="Q103"/>
  <c r="N103"/>
  <c r="K103"/>
  <c r="H103"/>
  <c r="D103"/>
  <c r="C103"/>
  <c r="E103" s="1"/>
  <c r="C101"/>
  <c r="H99"/>
  <c r="D99"/>
  <c r="C99"/>
  <c r="G97"/>
  <c r="H97" s="1"/>
  <c r="D97"/>
  <c r="C97"/>
  <c r="D95"/>
  <c r="C95"/>
  <c r="D93"/>
  <c r="C93"/>
  <c r="T91"/>
  <c r="D91"/>
  <c r="C91"/>
  <c r="E91" s="1"/>
  <c r="D90"/>
  <c r="C90"/>
  <c r="D89"/>
  <c r="C89"/>
  <c r="T88"/>
  <c r="D88"/>
  <c r="C88"/>
  <c r="E88" s="1"/>
  <c r="D86"/>
  <c r="C86"/>
  <c r="Q85"/>
  <c r="D85"/>
  <c r="C85"/>
  <c r="E85" s="1"/>
  <c r="D84"/>
  <c r="C84"/>
  <c r="Q83"/>
  <c r="D83"/>
  <c r="C83"/>
  <c r="E83" s="1"/>
  <c r="T79"/>
  <c r="D79"/>
  <c r="C79"/>
  <c r="E79"/>
  <c r="D75"/>
  <c r="C75"/>
  <c r="D74"/>
  <c r="C74"/>
  <c r="D73"/>
  <c r="C73"/>
  <c r="D71"/>
  <c r="D69"/>
  <c r="C69"/>
  <c r="N68"/>
  <c r="D68"/>
  <c r="C68"/>
  <c r="E68"/>
  <c r="N67"/>
  <c r="D67"/>
  <c r="C67"/>
  <c r="E67"/>
  <c r="K66"/>
  <c r="D66"/>
  <c r="C66"/>
  <c r="E66"/>
  <c r="O65"/>
  <c r="N65"/>
  <c r="K65"/>
  <c r="D65"/>
  <c r="C65"/>
  <c r="E65"/>
  <c r="D63"/>
  <c r="C63"/>
  <c r="T59"/>
  <c r="D58"/>
  <c r="C58"/>
  <c r="D57"/>
  <c r="C57"/>
  <c r="D56"/>
  <c r="C56"/>
  <c r="H55"/>
  <c r="D55"/>
  <c r="C55"/>
  <c r="T54"/>
  <c r="H54"/>
  <c r="C54"/>
  <c r="T52"/>
  <c r="D52"/>
  <c r="C52"/>
  <c r="E52"/>
  <c r="D51"/>
  <c r="C51"/>
  <c r="D50"/>
  <c r="C50"/>
  <c r="T49"/>
  <c r="D49"/>
  <c r="C49"/>
  <c r="E49"/>
  <c r="D47"/>
  <c r="C47"/>
  <c r="N46"/>
  <c r="D46"/>
  <c r="C46"/>
  <c r="E46"/>
  <c r="N45"/>
  <c r="D45"/>
  <c r="C45"/>
  <c r="E45"/>
  <c r="D43"/>
  <c r="C43"/>
  <c r="E43"/>
  <c r="D41"/>
  <c r="C41"/>
  <c r="D40"/>
  <c r="C40"/>
  <c r="D38"/>
  <c r="D34"/>
  <c r="C34"/>
  <c r="D33"/>
  <c r="C33"/>
  <c r="D32"/>
  <c r="C32"/>
  <c r="D31"/>
  <c r="C31"/>
  <c r="D30"/>
  <c r="C30"/>
  <c r="D28"/>
  <c r="C28"/>
  <c r="E28" s="1"/>
  <c r="C21"/>
  <c r="C17"/>
  <c r="C16"/>
  <c r="F77" l="1"/>
  <c r="C81"/>
  <c r="G36"/>
  <c r="H43"/>
  <c r="C38"/>
  <c r="I36"/>
  <c r="J125"/>
  <c r="N43"/>
  <c r="M36"/>
  <c r="S36"/>
  <c r="T43"/>
  <c r="G23"/>
  <c r="D25"/>
  <c r="K60"/>
  <c r="C60"/>
  <c r="N60"/>
  <c r="D60"/>
  <c r="E60" s="1"/>
  <c r="O77"/>
  <c r="O36" s="1"/>
  <c r="O23" s="1"/>
  <c r="O125" s="1"/>
  <c r="Q81"/>
  <c r="Q77"/>
  <c r="P36"/>
  <c r="T81"/>
  <c r="D81"/>
  <c r="E81" s="1"/>
  <c r="S77"/>
  <c r="T77" s="1"/>
  <c r="R36"/>
  <c r="R23" s="1"/>
  <c r="R125" s="1"/>
  <c r="C25"/>
  <c r="L23"/>
  <c r="L125" s="1"/>
  <c r="P23"/>
  <c r="P125" l="1"/>
  <c r="Q125" s="1"/>
  <c r="Q23"/>
  <c r="G125"/>
  <c r="S23"/>
  <c r="T36"/>
  <c r="F36"/>
  <c r="F23" s="1"/>
  <c r="F125" s="1"/>
  <c r="H77"/>
  <c r="C77"/>
  <c r="C36" s="1"/>
  <c r="C23" s="1"/>
  <c r="E25"/>
  <c r="M23"/>
  <c r="N36"/>
  <c r="I23"/>
  <c r="K36"/>
  <c r="Q36"/>
  <c r="H36"/>
  <c r="D77"/>
  <c r="E77" l="1"/>
  <c r="D36"/>
  <c r="T23"/>
  <c r="S125"/>
  <c r="T125" s="1"/>
  <c r="H125"/>
  <c r="D125"/>
  <c r="E125" s="1"/>
  <c r="I125"/>
  <c r="K125" s="1"/>
  <c r="K23"/>
  <c r="M125"/>
  <c r="N125" s="1"/>
  <c r="N23"/>
  <c r="C125"/>
  <c r="H23"/>
  <c r="E36" l="1"/>
  <c r="D23"/>
  <c r="E23" s="1"/>
</calcChain>
</file>

<file path=xl/sharedStrings.xml><?xml version="1.0" encoding="utf-8"?>
<sst xmlns="http://schemas.openxmlformats.org/spreadsheetml/2006/main" count="133" uniqueCount="105">
  <si>
    <t>№ п/п</t>
  </si>
  <si>
    <t>Статьи расходов</t>
  </si>
  <si>
    <t>ДОХОДЫ,  в т.ч.:</t>
  </si>
  <si>
    <t>РАСХОДЫ,  в т.ч.:</t>
  </si>
  <si>
    <t>1.</t>
  </si>
  <si>
    <t>2.</t>
  </si>
  <si>
    <t>Ремонт дорог и дорожный сервис:</t>
  </si>
  <si>
    <t>КАПИТАЛЬНЫЙ   РЕМОНТ</t>
  </si>
  <si>
    <t>Магистральные автодороги</t>
  </si>
  <si>
    <t>СРЕДНИЙ  РЕМОНТ</t>
  </si>
  <si>
    <t>а)</t>
  </si>
  <si>
    <t>Поверхностная обработка с устранением неровностей</t>
  </si>
  <si>
    <t>Республиканские автодороги</t>
  </si>
  <si>
    <t>Местные автодороги</t>
  </si>
  <si>
    <t>б)</t>
  </si>
  <si>
    <t>Ремонт асфальтобетонных покрытий</t>
  </si>
  <si>
    <t>в)</t>
  </si>
  <si>
    <t>Ремонт гравийных и щебеночных покрытий</t>
  </si>
  <si>
    <t>Григориополь-Карманово-гр. Украины (выборочно)</t>
  </si>
  <si>
    <t>Буторы-Виноградное-Малаешты-Красногорка (выборочно)</t>
  </si>
  <si>
    <t>г)</t>
  </si>
  <si>
    <t>Искусственные сооружения</t>
  </si>
  <si>
    <t>д)</t>
  </si>
  <si>
    <t>Работы по обеспечению безопасности дорожного движения</t>
  </si>
  <si>
    <t>1)</t>
  </si>
  <si>
    <t>2)</t>
  </si>
  <si>
    <t>Проектные работы</t>
  </si>
  <si>
    <t>3.</t>
  </si>
  <si>
    <t>4.</t>
  </si>
  <si>
    <t>5.</t>
  </si>
  <si>
    <t>6.</t>
  </si>
  <si>
    <t>Организация и функционирование уличного освещения</t>
  </si>
  <si>
    <t>Строительство, реконструкция автодорог</t>
  </si>
  <si>
    <t>7.</t>
  </si>
  <si>
    <t>Ремонт тротуаров</t>
  </si>
  <si>
    <t>3)</t>
  </si>
  <si>
    <t>Укрепление обочин</t>
  </si>
  <si>
    <t>Текущий ремонт и содержание дорог общего пользования</t>
  </si>
  <si>
    <t>8.</t>
  </si>
  <si>
    <t>Развитие производственных баз</t>
  </si>
  <si>
    <t>Резерв на ликвидацию аварийных ситуаций</t>
  </si>
  <si>
    <t xml:space="preserve">(Тирасполь-Незавертайловка)-Суклея (устройство цементобетонного покрытия) </t>
  </si>
  <si>
    <t>Владимировка-Никольское (выборочно)</t>
  </si>
  <si>
    <t>Тирасполь-Незавертайловка (по с. Красное)</t>
  </si>
  <si>
    <t>Техническое перевооружение и модернизация</t>
  </si>
  <si>
    <t>Ивановка-Кодыма</t>
  </si>
  <si>
    <t>4)</t>
  </si>
  <si>
    <t>Обстановка пути</t>
  </si>
  <si>
    <t>Тирасполь-Бендеры (по с. Парканы) устройство ограждения</t>
  </si>
  <si>
    <t>в том числе по районам,   руб.</t>
  </si>
  <si>
    <t xml:space="preserve">Дубоссарский ДЭУ (а/д Тирасполь - Каменка, в т.ч. обход г.Дубоссары),  а/д Волгоград - Кишинев </t>
  </si>
  <si>
    <t>Григориопольский ДЭУ(с.Ташлык, г.Григориополь)</t>
  </si>
  <si>
    <r>
      <t xml:space="preserve">Разметка проезжей части </t>
    </r>
    <r>
      <rPr>
        <i/>
        <sz val="12"/>
        <rFont val="Times New Roman"/>
        <family val="1"/>
        <charset val="204"/>
      </rPr>
      <t>(км линии)</t>
    </r>
  </si>
  <si>
    <t>Каменка-Кузьмин-гр.Украины, км 4 (перевод гравийного покрытия в цементобетонное)</t>
  </si>
  <si>
    <t>Рашково-В.Адынкэ-Константиновка, км 1 (перевод гравийного покрытия в цементобетонное)</t>
  </si>
  <si>
    <t>(Каменка-Кузьмин-гр.Украины)-Окница-гр.Украины, км 5 (перевод гравийного покрытия в цементобетонное)</t>
  </si>
  <si>
    <t>Тирасполь-Каменка, км 49-50</t>
  </si>
  <si>
    <t>Тирасполь-Каменка, км 150-168 (выборочно)</t>
  </si>
  <si>
    <t>Рыбница-Броштяны-гр. Украины, км 0-34 (выборочно)</t>
  </si>
  <si>
    <t xml:space="preserve">Каменка-Кузьмин-гр.Украины, км 1-2 </t>
  </si>
  <si>
    <t>Каменка-Хрустовая-гр.Украины, км 4-11 (выборочно)</t>
  </si>
  <si>
    <t>(Тирасполь-Каменка)-Жура-Бутучаны, по с.Жура</t>
  </si>
  <si>
    <t>Рыбница-Андреевка, км 0-2</t>
  </si>
  <si>
    <t>(Рыбница-Броштяны-гр.Украины)-Ержово, км 3</t>
  </si>
  <si>
    <t>Н.Лунга-Боска, км 0-11+500 (выборочно)</t>
  </si>
  <si>
    <t>Дубоссары-Кочиеры-Роги, км 9-13+600 (выборочно)</t>
  </si>
  <si>
    <t>Тирасполь-Каменка, км 167 (устройство пешеходной дорожки на мосту)</t>
  </si>
  <si>
    <t>Тирасполь -Каменка, км 30-32, по с. Ташлык</t>
  </si>
  <si>
    <t>Тирасполь -Каменка, км 123-128, по с. Ержово</t>
  </si>
  <si>
    <t>Тирасполь -Каменка, км 165-168 (выборочно)</t>
  </si>
  <si>
    <t xml:space="preserve">Каменка-Хрустовая-гр.Украины, км 0-1 </t>
  </si>
  <si>
    <t xml:space="preserve">ВСЕГО РАСХОДОВ </t>
  </si>
  <si>
    <t>Тирасполь-Незавертайловка (по с. Суклея, ул. Гагарина)</t>
  </si>
  <si>
    <t>Тирасполь-Каменка, км 44+000- 44+500, перепланировка профиля покрытия и устройство водоотвода</t>
  </si>
  <si>
    <t>На новые объекты по устройству уличного освещения в пределах населенных пунктов</t>
  </si>
  <si>
    <t>Каменка - Красный Октябрь, км 0-2 (выборочно)</t>
  </si>
  <si>
    <t xml:space="preserve">об исполнении республиканского и местных бюджетов, специальных бюджетных счетов (фондов),  </t>
  </si>
  <si>
    <t>за 1 полугодие 2018 года</t>
  </si>
  <si>
    <t>план</t>
  </si>
  <si>
    <t>факт</t>
  </si>
  <si>
    <t>% испол-нения</t>
  </si>
  <si>
    <t>Слободзейский район и г.Слободзея</t>
  </si>
  <si>
    <t>Григориопольский район и г. Григориополь</t>
  </si>
  <si>
    <t>Переходящие остатки по состоянию на 01.01.2018 г.</t>
  </si>
  <si>
    <t xml:space="preserve">Субсидии Республиканского бюджета </t>
  </si>
  <si>
    <t>Дубоссарский район и  г. Дубоссары</t>
  </si>
  <si>
    <t>Рыбницкий район и г. Рыбница</t>
  </si>
  <si>
    <t>Каменский район и  г. Каменка</t>
  </si>
  <si>
    <t>Н.Лунга-Боска, км.1-2 (перевод граавийно-щебеночного покрытия в цеметобетонное)</t>
  </si>
  <si>
    <t>Слободзейское ДЭСУ: модернизация  асфальтобетонного завода</t>
  </si>
  <si>
    <t>Дубоссарский ДЭУ: устройство сварочного бокса, ремонт кровли</t>
  </si>
  <si>
    <t>Рыбницкое ДЭСУ: Газификация асфальтобетонного завода</t>
  </si>
  <si>
    <t>Слободзейское ДЭСУ: шнекороторная снегоуборочная машина</t>
  </si>
  <si>
    <t>Каменскаое ДСЭУ: Буровая машина</t>
  </si>
  <si>
    <t>Погашение кредиторской задолженности</t>
  </si>
  <si>
    <t>9.</t>
  </si>
  <si>
    <t>Григориопольский ДЭУ: Содержание дорог общего пользования - доп.соглаш.№1от 2.08.2017г. к договору № 6/ПР от 25 мая 2017г. рег. № 87 от 14.08.2017 г.</t>
  </si>
  <si>
    <t>Рыбницкое ДЭСУ: Текущий ремонт и содержание автомобильных дорог общего пользования,  № 1 от 07.08.2017 г. рег. № 73  от 15.08.2017 г.</t>
  </si>
  <si>
    <t>ИТОГО по автомобильным дорогам государственной собственности,  руб.</t>
  </si>
  <si>
    <t xml:space="preserve">находящимся в государственной собственности,  </t>
  </si>
  <si>
    <t xml:space="preserve">Информация </t>
  </si>
  <si>
    <t>об исполнении Программы развития  дорожной отрасли</t>
  </si>
  <si>
    <t xml:space="preserve"> по автомобильным дорогам  общего пользования, </t>
  </si>
  <si>
    <t>в т.ч. Слободзейское ДЭСУ (г. Слободзея, с. Карагаш, с. Суклея, с.Глиное, с.Коротное, пос.Первомайск, с.Парканы, с.Малаешты)</t>
  </si>
  <si>
    <t xml:space="preserve">Приложение № 19 к Перечню приложений, содержащих информацию 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</si>
</sst>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8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.5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4" fillId="0" borderId="1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/>
    <xf numFmtId="0" fontId="8" fillId="0" borderId="1" xfId="0" applyFont="1" applyFill="1" applyBorder="1"/>
    <xf numFmtId="0" fontId="2" fillId="0" borderId="1" xfId="0" applyFont="1" applyFill="1" applyBorder="1"/>
    <xf numFmtId="0" fontId="9" fillId="0" borderId="1" xfId="0" applyFont="1" applyFill="1" applyBorder="1"/>
    <xf numFmtId="49" fontId="1" fillId="0" borderId="1" xfId="0" applyNumberFormat="1" applyFont="1" applyFill="1" applyBorder="1" applyAlignment="1">
      <alignment horizontal="left" vertical="top" wrapText="1"/>
    </xf>
    <xf numFmtId="164" fontId="4" fillId="0" borderId="0" xfId="0" applyNumberFormat="1" applyFont="1" applyFill="1" applyAlignment="1">
      <alignment horizontal="right"/>
    </xf>
    <xf numFmtId="164" fontId="6" fillId="0" borderId="0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vertical="center"/>
    </xf>
    <xf numFmtId="3" fontId="8" fillId="0" borderId="1" xfId="0" applyNumberFormat="1" applyFont="1" applyFill="1" applyBorder="1" applyAlignment="1">
      <alignment vertical="center"/>
    </xf>
    <xf numFmtId="0" fontId="4" fillId="0" borderId="0" xfId="0" applyFont="1" applyFill="1"/>
    <xf numFmtId="49" fontId="4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/>
    </xf>
    <xf numFmtId="164" fontId="4" fillId="0" borderId="0" xfId="0" applyNumberFormat="1" applyFont="1" applyFill="1"/>
    <xf numFmtId="0" fontId="2" fillId="0" borderId="0" xfId="0" applyFont="1" applyFill="1"/>
    <xf numFmtId="0" fontId="3" fillId="0" borderId="0" xfId="0" applyFont="1" applyFill="1"/>
    <xf numFmtId="0" fontId="6" fillId="0" borderId="0" xfId="0" applyFont="1" applyFill="1"/>
    <xf numFmtId="0" fontId="8" fillId="0" borderId="0" xfId="0" applyFont="1" applyFill="1"/>
    <xf numFmtId="0" fontId="2" fillId="0" borderId="0" xfId="0" applyFont="1" applyFill="1" applyAlignment="1">
      <alignment vertical="center"/>
    </xf>
    <xf numFmtId="0" fontId="9" fillId="0" borderId="0" xfId="0" applyFont="1" applyFill="1"/>
    <xf numFmtId="0" fontId="6" fillId="0" borderId="0" xfId="0" applyFont="1" applyFill="1" applyAlignment="1">
      <alignment vertical="center"/>
    </xf>
    <xf numFmtId="0" fontId="11" fillId="0" borderId="0" xfId="0" applyFont="1" applyFill="1"/>
    <xf numFmtId="0" fontId="1" fillId="0" borderId="0" xfId="0" applyFont="1" applyFill="1"/>
    <xf numFmtId="49" fontId="4" fillId="0" borderId="0" xfId="0" applyNumberFormat="1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vertical="top" wrapText="1"/>
    </xf>
    <xf numFmtId="3" fontId="8" fillId="0" borderId="1" xfId="0" applyNumberFormat="1" applyFont="1" applyFill="1" applyBorder="1" applyAlignment="1">
      <alignment horizontal="right" vertical="center"/>
    </xf>
    <xf numFmtId="3" fontId="7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horizontal="right" vertical="center"/>
    </xf>
    <xf numFmtId="3" fontId="14" fillId="0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Alignment="1">
      <alignment horizontal="center"/>
    </xf>
    <xf numFmtId="164" fontId="7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horizontal="center"/>
    </xf>
    <xf numFmtId="3" fontId="5" fillId="0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Fill="1" applyBorder="1"/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/>
    <xf numFmtId="0" fontId="11" fillId="0" borderId="1" xfId="0" applyFont="1" applyFill="1" applyBorder="1"/>
    <xf numFmtId="0" fontId="1" fillId="0" borderId="1" xfId="0" applyFont="1" applyFill="1" applyBorder="1"/>
    <xf numFmtId="49" fontId="15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vertical="center"/>
    </xf>
    <xf numFmtId="3" fontId="5" fillId="2" borderId="1" xfId="0" applyNumberFormat="1" applyFont="1" applyFill="1" applyBorder="1" applyAlignment="1">
      <alignment vertical="center"/>
    </xf>
    <xf numFmtId="0" fontId="5" fillId="0" borderId="1" xfId="0" applyFont="1" applyFill="1" applyBorder="1"/>
    <xf numFmtId="3" fontId="5" fillId="2" borderId="1" xfId="0" applyNumberFormat="1" applyFont="1" applyFill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3" fontId="1" fillId="0" borderId="1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3" fontId="2" fillId="0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/>
    <xf numFmtId="165" fontId="6" fillId="0" borderId="1" xfId="0" applyNumberFormat="1" applyFont="1" applyFill="1" applyBorder="1"/>
    <xf numFmtId="165" fontId="12" fillId="0" borderId="1" xfId="0" applyNumberFormat="1" applyFont="1" applyFill="1" applyBorder="1"/>
    <xf numFmtId="0" fontId="7" fillId="0" borderId="1" xfId="0" applyFont="1" applyFill="1" applyBorder="1" applyAlignment="1">
      <alignment horizontal="right" vertical="center"/>
    </xf>
    <xf numFmtId="165" fontId="4" fillId="0" borderId="1" xfId="0" applyNumberFormat="1" applyFont="1" applyFill="1" applyBorder="1"/>
    <xf numFmtId="0" fontId="4" fillId="0" borderId="1" xfId="0" applyFont="1" applyFill="1" applyBorder="1" applyAlignment="1">
      <alignment horizontal="right"/>
    </xf>
    <xf numFmtId="0" fontId="10" fillId="0" borderId="1" xfId="0" applyFont="1" applyFill="1" applyBorder="1"/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/>
    </xf>
    <xf numFmtId="0" fontId="3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/>
    </xf>
    <xf numFmtId="165" fontId="5" fillId="0" borderId="1" xfId="0" applyNumberFormat="1" applyFont="1" applyFill="1" applyBorder="1"/>
    <xf numFmtId="0" fontId="4" fillId="0" borderId="1" xfId="0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/>
    </xf>
    <xf numFmtId="165" fontId="3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27"/>
  <sheetViews>
    <sheetView tabSelected="1" workbookViewId="0">
      <selection activeCell="B7" sqref="B7"/>
    </sheetView>
  </sheetViews>
  <sheetFormatPr defaultColWidth="10.28515625" defaultRowHeight="12.75"/>
  <cols>
    <col min="1" max="1" width="4" style="22" customWidth="1"/>
    <col min="2" max="2" width="64.85546875" style="23" customWidth="1"/>
    <col min="3" max="3" width="11.140625" style="24" customWidth="1"/>
    <col min="4" max="4" width="11.28515625" style="24" customWidth="1"/>
    <col min="5" max="5" width="8.28515625" style="24" customWidth="1"/>
    <col min="6" max="6" width="10" style="25" customWidth="1"/>
    <col min="7" max="7" width="10.28515625" style="25" customWidth="1"/>
    <col min="8" max="8" width="7.85546875" style="25" customWidth="1"/>
    <col min="9" max="9" width="10.140625" style="25" customWidth="1"/>
    <col min="10" max="10" width="10.5703125" style="25" customWidth="1"/>
    <col min="11" max="11" width="7.85546875" style="25" customWidth="1"/>
    <col min="12" max="13" width="10.7109375" style="25" customWidth="1"/>
    <col min="14" max="14" width="7.5703125" style="25" customWidth="1"/>
    <col min="15" max="15" width="11.140625" style="25" customWidth="1"/>
    <col min="16" max="16" width="10.42578125" style="25" customWidth="1"/>
    <col min="17" max="17" width="8" style="25" customWidth="1"/>
    <col min="18" max="18" width="10.7109375" style="25" customWidth="1"/>
    <col min="19" max="19" width="10.28515625" style="22"/>
    <col min="20" max="20" width="7.85546875" style="22" customWidth="1"/>
    <col min="21" max="16384" width="10.28515625" style="22"/>
  </cols>
  <sheetData>
    <row r="1" spans="1:22">
      <c r="B1" s="22"/>
      <c r="C1" s="23"/>
      <c r="D1" s="23"/>
      <c r="E1" s="23"/>
      <c r="F1" s="24"/>
      <c r="G1" s="24"/>
      <c r="H1" s="24"/>
      <c r="I1" s="24"/>
      <c r="J1" s="24"/>
      <c r="K1" s="54" t="s">
        <v>104</v>
      </c>
      <c r="L1" s="24"/>
      <c r="M1" s="24"/>
      <c r="N1" s="24"/>
      <c r="S1" s="25"/>
      <c r="T1" s="25"/>
      <c r="U1" s="25"/>
    </row>
    <row r="2" spans="1:22">
      <c r="B2" s="22"/>
      <c r="C2" s="111" t="s">
        <v>76</v>
      </c>
      <c r="D2" s="111"/>
      <c r="E2" s="111"/>
      <c r="F2" s="111"/>
      <c r="G2" s="111"/>
      <c r="H2" s="111"/>
      <c r="I2" s="111"/>
      <c r="J2" s="111"/>
      <c r="K2" s="111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</row>
    <row r="3" spans="1:22">
      <c r="B3" s="22"/>
      <c r="C3" s="23"/>
      <c r="D3" s="23"/>
      <c r="E3" s="23"/>
      <c r="F3" s="24"/>
      <c r="G3" s="24"/>
      <c r="H3" s="24"/>
      <c r="I3" s="111" t="s">
        <v>77</v>
      </c>
      <c r="J3" s="111"/>
      <c r="K3" s="111"/>
      <c r="M3" s="55"/>
      <c r="N3" s="55"/>
      <c r="O3" s="55"/>
      <c r="P3" s="55"/>
      <c r="Q3" s="55"/>
      <c r="R3" s="55"/>
      <c r="S3" s="55"/>
    </row>
    <row r="4" spans="1:22">
      <c r="B4" s="22"/>
      <c r="C4" s="23"/>
      <c r="D4" s="23"/>
      <c r="E4" s="23"/>
      <c r="F4" s="24"/>
      <c r="G4" s="24"/>
      <c r="H4" s="24"/>
      <c r="I4" s="24"/>
      <c r="J4" s="24"/>
      <c r="K4" s="24"/>
      <c r="L4" s="24"/>
      <c r="M4" s="24"/>
      <c r="N4" s="24"/>
      <c r="S4" s="25"/>
    </row>
    <row r="5" spans="1:22" ht="15.95" customHeight="1">
      <c r="B5" s="81"/>
      <c r="C5" s="109" t="s">
        <v>100</v>
      </c>
      <c r="D5" s="109"/>
      <c r="E5" s="109"/>
      <c r="F5" s="109"/>
      <c r="G5" s="109"/>
      <c r="H5" s="109"/>
      <c r="I5" s="109"/>
      <c r="J5" s="109"/>
      <c r="K5" s="81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</row>
    <row r="6" spans="1:22" ht="15.95" customHeight="1">
      <c r="B6" s="81"/>
      <c r="C6" s="109" t="s">
        <v>101</v>
      </c>
      <c r="D6" s="109"/>
      <c r="E6" s="109"/>
      <c r="F6" s="109"/>
      <c r="G6" s="109"/>
      <c r="H6" s="109"/>
      <c r="I6" s="109"/>
      <c r="J6" s="109"/>
      <c r="K6" s="81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</row>
    <row r="7" spans="1:22" ht="15.95" customHeight="1">
      <c r="B7" s="81"/>
      <c r="C7" s="109" t="s">
        <v>102</v>
      </c>
      <c r="D7" s="109"/>
      <c r="E7" s="109"/>
      <c r="F7" s="109"/>
      <c r="G7" s="109"/>
      <c r="H7" s="109"/>
      <c r="I7" s="109"/>
      <c r="J7" s="109"/>
      <c r="K7" s="81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</row>
    <row r="8" spans="1:22" ht="15.95" customHeight="1">
      <c r="B8" s="82"/>
      <c r="C8" s="114" t="s">
        <v>99</v>
      </c>
      <c r="D8" s="114"/>
      <c r="E8" s="114"/>
      <c r="F8" s="114"/>
      <c r="G8" s="114"/>
      <c r="H8" s="114"/>
      <c r="I8" s="114"/>
      <c r="J8" s="114"/>
      <c r="K8" s="82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</row>
    <row r="9" spans="1:22" ht="15.95" customHeight="1">
      <c r="B9" s="82"/>
      <c r="C9" s="114" t="s">
        <v>77</v>
      </c>
      <c r="D9" s="114"/>
      <c r="E9" s="114"/>
      <c r="F9" s="114"/>
      <c r="G9" s="114"/>
      <c r="H9" s="114"/>
      <c r="I9" s="114"/>
      <c r="J9" s="114"/>
      <c r="K9" s="82"/>
      <c r="R9" s="15"/>
    </row>
    <row r="10" spans="1:22">
      <c r="I10" s="22"/>
      <c r="J10" s="22"/>
      <c r="K10" s="22"/>
      <c r="R10" s="15"/>
    </row>
    <row r="11" spans="1:22">
      <c r="A11" s="112" t="s">
        <v>0</v>
      </c>
      <c r="B11" s="112" t="s">
        <v>1</v>
      </c>
      <c r="C11" s="113" t="s">
        <v>98</v>
      </c>
      <c r="D11" s="113"/>
      <c r="E11" s="113"/>
      <c r="F11" s="108" t="s">
        <v>49</v>
      </c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</row>
    <row r="12" spans="1:22" ht="25.5" customHeight="1">
      <c r="A12" s="112"/>
      <c r="B12" s="112"/>
      <c r="C12" s="113"/>
      <c r="D12" s="113"/>
      <c r="E12" s="113"/>
      <c r="F12" s="110" t="s">
        <v>81</v>
      </c>
      <c r="G12" s="110"/>
      <c r="H12" s="110"/>
      <c r="I12" s="110" t="s">
        <v>82</v>
      </c>
      <c r="J12" s="110"/>
      <c r="K12" s="110"/>
      <c r="L12" s="110" t="s">
        <v>85</v>
      </c>
      <c r="M12" s="110"/>
      <c r="N12" s="110"/>
      <c r="O12" s="110" t="s">
        <v>86</v>
      </c>
      <c r="P12" s="110"/>
      <c r="Q12" s="110"/>
      <c r="R12" s="110" t="s">
        <v>87</v>
      </c>
      <c r="S12" s="110"/>
      <c r="T12" s="110"/>
    </row>
    <row r="13" spans="1:22" s="58" customFormat="1" ht="24.75" customHeight="1">
      <c r="A13" s="112"/>
      <c r="B13" s="112"/>
      <c r="C13" s="80" t="s">
        <v>78</v>
      </c>
      <c r="D13" s="80" t="s">
        <v>79</v>
      </c>
      <c r="E13" s="80" t="s">
        <v>80</v>
      </c>
      <c r="F13" s="79" t="s">
        <v>78</v>
      </c>
      <c r="G13" s="79" t="s">
        <v>79</v>
      </c>
      <c r="H13" s="79" t="s">
        <v>80</v>
      </c>
      <c r="I13" s="79" t="s">
        <v>78</v>
      </c>
      <c r="J13" s="79" t="s">
        <v>79</v>
      </c>
      <c r="K13" s="79" t="s">
        <v>80</v>
      </c>
      <c r="L13" s="79" t="s">
        <v>78</v>
      </c>
      <c r="M13" s="79" t="s">
        <v>79</v>
      </c>
      <c r="N13" s="79" t="s">
        <v>80</v>
      </c>
      <c r="O13" s="79" t="s">
        <v>78</v>
      </c>
      <c r="P13" s="79" t="s">
        <v>79</v>
      </c>
      <c r="Q13" s="79" t="s">
        <v>80</v>
      </c>
      <c r="R13" s="79" t="s">
        <v>78</v>
      </c>
      <c r="S13" s="79" t="s">
        <v>79</v>
      </c>
      <c r="T13" s="79" t="s">
        <v>80</v>
      </c>
    </row>
    <row r="14" spans="1:22" hidden="1">
      <c r="A14" s="1"/>
      <c r="B14" s="90"/>
      <c r="C14" s="89"/>
      <c r="D14" s="89"/>
      <c r="E14" s="89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1"/>
      <c r="T14" s="1"/>
    </row>
    <row r="15" spans="1:22" ht="15.75" hidden="1">
      <c r="A15" s="1"/>
      <c r="B15" s="2" t="s">
        <v>2</v>
      </c>
      <c r="C15" s="3"/>
      <c r="D15" s="3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1"/>
      <c r="T15" s="1"/>
    </row>
    <row r="16" spans="1:22" ht="15.75" hidden="1">
      <c r="A16" s="1"/>
      <c r="B16" s="5" t="s">
        <v>84</v>
      </c>
      <c r="C16" s="59">
        <f>F16+I16+L16+O16+R16</f>
        <v>0</v>
      </c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60"/>
      <c r="T16" s="60"/>
    </row>
    <row r="17" spans="1:20" ht="15.75" hidden="1">
      <c r="A17" s="1"/>
      <c r="B17" s="5" t="s">
        <v>83</v>
      </c>
      <c r="C17" s="59">
        <f>F17+I17+L17+O17+R17</f>
        <v>0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60"/>
      <c r="T17" s="60"/>
    </row>
    <row r="18" spans="1:20" ht="7.5" hidden="1" customHeight="1">
      <c r="A18" s="1"/>
      <c r="B18" s="5"/>
      <c r="C18" s="6"/>
      <c r="D18" s="6"/>
      <c r="E18" s="6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1"/>
      <c r="T18" s="1"/>
    </row>
    <row r="19" spans="1:20" ht="15.75">
      <c r="A19" s="1"/>
      <c r="B19" s="8"/>
      <c r="C19" s="42"/>
      <c r="D19" s="42"/>
      <c r="E19" s="42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1"/>
      <c r="T19" s="1"/>
    </row>
    <row r="20" spans="1:20" ht="15.75">
      <c r="A20" s="1"/>
      <c r="B20" s="36" t="s">
        <v>3</v>
      </c>
      <c r="C20" s="43"/>
      <c r="D20" s="43"/>
      <c r="E20" s="43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1"/>
      <c r="T20" s="1"/>
    </row>
    <row r="21" spans="1:20" ht="17.25">
      <c r="A21" s="9" t="s">
        <v>4</v>
      </c>
      <c r="B21" s="37" t="s">
        <v>32</v>
      </c>
      <c r="C21" s="42">
        <f>F21+I21+L21+O21+R21</f>
        <v>0</v>
      </c>
      <c r="D21" s="42"/>
      <c r="E21" s="42"/>
      <c r="F21" s="21">
        <v>0</v>
      </c>
      <c r="G21" s="21"/>
      <c r="H21" s="21"/>
      <c r="I21" s="21">
        <v>0</v>
      </c>
      <c r="J21" s="21"/>
      <c r="K21" s="21"/>
      <c r="L21" s="21">
        <v>0</v>
      </c>
      <c r="M21" s="21"/>
      <c r="N21" s="21"/>
      <c r="O21" s="21">
        <v>0</v>
      </c>
      <c r="P21" s="21"/>
      <c r="Q21" s="21"/>
      <c r="R21" s="21">
        <v>0</v>
      </c>
      <c r="S21" s="1"/>
      <c r="T21" s="1"/>
    </row>
    <row r="22" spans="1:20" s="28" customFormat="1" ht="7.5" customHeight="1">
      <c r="A22" s="9"/>
      <c r="B22" s="37"/>
      <c r="C22" s="44"/>
      <c r="D22" s="44"/>
      <c r="E22" s="44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10"/>
      <c r="T22" s="10"/>
    </row>
    <row r="23" spans="1:20" s="28" customFormat="1" ht="17.25">
      <c r="A23" s="9" t="s">
        <v>5</v>
      </c>
      <c r="B23" s="37" t="s">
        <v>6</v>
      </c>
      <c r="C23" s="46">
        <f>C25+C36</f>
        <v>3096427</v>
      </c>
      <c r="D23" s="46">
        <f>D25+D36</f>
        <v>437260.75</v>
      </c>
      <c r="E23" s="70">
        <f>D23/C23*100</f>
        <v>14.121461607200816</v>
      </c>
      <c r="F23" s="46">
        <f>F36+F25</f>
        <v>1030000</v>
      </c>
      <c r="G23" s="46">
        <f>G25+G36</f>
        <v>0</v>
      </c>
      <c r="H23" s="70">
        <f>G23/F23*100</f>
        <v>0</v>
      </c>
      <c r="I23" s="46">
        <f>I36+I25</f>
        <v>200000</v>
      </c>
      <c r="J23" s="46">
        <f>J25+J36</f>
        <v>0</v>
      </c>
      <c r="K23" s="70">
        <f>J23/I23*100</f>
        <v>0</v>
      </c>
      <c r="L23" s="46">
        <f>L36+L25</f>
        <v>531000</v>
      </c>
      <c r="M23" s="46">
        <f>M25+M36</f>
        <v>197992.75</v>
      </c>
      <c r="N23" s="70">
        <f>M23/L23*100</f>
        <v>37.286770244821092</v>
      </c>
      <c r="O23" s="46">
        <f>O36+O25</f>
        <v>100000</v>
      </c>
      <c r="P23" s="46">
        <f>P25+P36</f>
        <v>100000</v>
      </c>
      <c r="Q23" s="70">
        <f>P23/O23*100</f>
        <v>100</v>
      </c>
      <c r="R23" s="46">
        <f>R36+R25</f>
        <v>1235427</v>
      </c>
      <c r="S23" s="46">
        <f>S36+S25</f>
        <v>139268</v>
      </c>
      <c r="T23" s="70">
        <f>S23/R23*100</f>
        <v>11.272863552439764</v>
      </c>
    </row>
    <row r="24" spans="1:20" s="28" customFormat="1" ht="7.5" customHeight="1">
      <c r="A24" s="10"/>
      <c r="B24" s="38"/>
      <c r="C24" s="47"/>
      <c r="D24" s="47"/>
      <c r="E24" s="47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10"/>
      <c r="T24" s="10"/>
    </row>
    <row r="25" spans="1:20" s="28" customFormat="1" ht="17.25">
      <c r="A25" s="11"/>
      <c r="B25" s="14" t="s">
        <v>7</v>
      </c>
      <c r="C25" s="85">
        <f>F25+I25+L25+O25+R25</f>
        <v>120000</v>
      </c>
      <c r="D25" s="85">
        <f>G25+J25+M25+P25+S25</f>
        <v>30000</v>
      </c>
      <c r="E25" s="88">
        <f>D25/C25*100</f>
        <v>25</v>
      </c>
      <c r="F25" s="86">
        <f>F28+F30</f>
        <v>0</v>
      </c>
      <c r="G25" s="86">
        <f>G28+G30</f>
        <v>0</v>
      </c>
      <c r="H25" s="86"/>
      <c r="I25" s="86">
        <f>I28+I30</f>
        <v>0</v>
      </c>
      <c r="J25" s="86">
        <f>J28+J30</f>
        <v>0</v>
      </c>
      <c r="K25" s="86"/>
      <c r="L25" s="86">
        <f>L28+L30</f>
        <v>0</v>
      </c>
      <c r="M25" s="86">
        <f>M28+M30</f>
        <v>0</v>
      </c>
      <c r="N25" s="86"/>
      <c r="O25" s="86">
        <f>O28+O30</f>
        <v>0</v>
      </c>
      <c r="P25" s="86">
        <f>P28+P30</f>
        <v>0</v>
      </c>
      <c r="Q25" s="86"/>
      <c r="R25" s="86">
        <f>R28+R30</f>
        <v>120000</v>
      </c>
      <c r="S25" s="86">
        <f>S28+S30</f>
        <v>30000</v>
      </c>
      <c r="T25" s="92">
        <f>S25/R25*100</f>
        <v>25</v>
      </c>
    </row>
    <row r="26" spans="1:20" ht="5.25" customHeight="1">
      <c r="A26" s="1"/>
      <c r="B26" s="39"/>
      <c r="C26" s="17"/>
      <c r="D26" s="17"/>
      <c r="E26" s="17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"/>
      <c r="T26" s="1"/>
    </row>
    <row r="27" spans="1:20" ht="15.75">
      <c r="A27" s="1"/>
      <c r="B27" s="38" t="s">
        <v>12</v>
      </c>
      <c r="C27" s="17"/>
      <c r="D27" s="17"/>
      <c r="E27" s="17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"/>
      <c r="T27" s="1"/>
    </row>
    <row r="28" spans="1:20" ht="31.5">
      <c r="A28" s="1"/>
      <c r="B28" s="39" t="s">
        <v>53</v>
      </c>
      <c r="C28" s="19">
        <f>F28+I28+L28+O28+R28</f>
        <v>120000</v>
      </c>
      <c r="D28" s="19">
        <f>G28+J28+M28+P28+S28</f>
        <v>30000</v>
      </c>
      <c r="E28" s="75">
        <f>D28/C28*100</f>
        <v>25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>
        <v>120000</v>
      </c>
      <c r="S28" s="20">
        <v>30000</v>
      </c>
      <c r="T28" s="75">
        <f>S28/R28*100</f>
        <v>25</v>
      </c>
    </row>
    <row r="29" spans="1:20" ht="6.75" customHeight="1">
      <c r="A29" s="1"/>
      <c r="B29" s="39"/>
      <c r="C29" s="19"/>
      <c r="D29" s="19"/>
      <c r="E29" s="19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1"/>
      <c r="T29" s="1"/>
    </row>
    <row r="30" spans="1:20" ht="15.75">
      <c r="A30" s="1"/>
      <c r="B30" s="38" t="s">
        <v>13</v>
      </c>
      <c r="C30" s="19">
        <f t="shared" ref="C30:D34" si="0">F30+I30+L30+O30+R30</f>
        <v>0</v>
      </c>
      <c r="D30" s="19">
        <f t="shared" si="0"/>
        <v>0</v>
      </c>
      <c r="E30" s="19"/>
      <c r="F30" s="20">
        <f>F31+F33+F34</f>
        <v>0</v>
      </c>
      <c r="G30" s="20">
        <f>G31+G33+G34</f>
        <v>0</v>
      </c>
      <c r="H30" s="20"/>
      <c r="I30" s="20">
        <f>I31+I33+I34</f>
        <v>0</v>
      </c>
      <c r="J30" s="20"/>
      <c r="K30" s="20"/>
      <c r="L30" s="20">
        <f>L32</f>
        <v>0</v>
      </c>
      <c r="M30" s="20"/>
      <c r="N30" s="20"/>
      <c r="O30" s="20">
        <f>O31+O33+O34</f>
        <v>0</v>
      </c>
      <c r="P30" s="20"/>
      <c r="Q30" s="20"/>
      <c r="R30" s="20">
        <f>R31+R33+R34</f>
        <v>0</v>
      </c>
      <c r="S30" s="1"/>
      <c r="T30" s="1"/>
    </row>
    <row r="31" spans="1:20" ht="31.5">
      <c r="A31" s="1"/>
      <c r="B31" s="39" t="s">
        <v>41</v>
      </c>
      <c r="C31" s="19">
        <f t="shared" si="0"/>
        <v>0</v>
      </c>
      <c r="D31" s="19">
        <f t="shared" si="0"/>
        <v>0</v>
      </c>
      <c r="E31" s="19"/>
      <c r="F31" s="20">
        <v>0</v>
      </c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1"/>
      <c r="T31" s="1"/>
    </row>
    <row r="32" spans="1:20" ht="31.5">
      <c r="A32" s="1"/>
      <c r="B32" s="39" t="s">
        <v>88</v>
      </c>
      <c r="C32" s="19">
        <f t="shared" si="0"/>
        <v>0</v>
      </c>
      <c r="D32" s="19">
        <f t="shared" si="0"/>
        <v>0</v>
      </c>
      <c r="E32" s="19"/>
      <c r="F32" s="20"/>
      <c r="G32" s="20"/>
      <c r="H32" s="20"/>
      <c r="I32" s="20"/>
      <c r="J32" s="20"/>
      <c r="K32" s="20"/>
      <c r="L32" s="20">
        <v>0</v>
      </c>
      <c r="M32" s="20"/>
      <c r="N32" s="20"/>
      <c r="O32" s="20"/>
      <c r="P32" s="20"/>
      <c r="Q32" s="20"/>
      <c r="R32" s="20"/>
      <c r="S32" s="1"/>
      <c r="T32" s="1"/>
    </row>
    <row r="33" spans="1:20" ht="31.5">
      <c r="A33" s="1"/>
      <c r="B33" s="39" t="s">
        <v>54</v>
      </c>
      <c r="C33" s="19">
        <f t="shared" si="0"/>
        <v>0</v>
      </c>
      <c r="D33" s="19">
        <f t="shared" si="0"/>
        <v>0</v>
      </c>
      <c r="E33" s="19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>
        <v>0</v>
      </c>
      <c r="S33" s="1"/>
      <c r="T33" s="1"/>
    </row>
    <row r="34" spans="1:20" ht="30" customHeight="1">
      <c r="A34" s="1"/>
      <c r="B34" s="39" t="s">
        <v>55</v>
      </c>
      <c r="C34" s="19">
        <f t="shared" si="0"/>
        <v>0</v>
      </c>
      <c r="D34" s="19">
        <f t="shared" si="0"/>
        <v>0</v>
      </c>
      <c r="E34" s="19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>
        <v>0</v>
      </c>
      <c r="S34" s="1"/>
      <c r="T34" s="1"/>
    </row>
    <row r="35" spans="1:20" s="29" customFormat="1" ht="6" customHeight="1">
      <c r="A35" s="10"/>
      <c r="B35" s="39"/>
      <c r="C35" s="19"/>
      <c r="D35" s="19"/>
      <c r="E35" s="19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11"/>
      <c r="T35" s="11"/>
    </row>
    <row r="36" spans="1:20" s="28" customFormat="1" ht="17.25">
      <c r="A36" s="12"/>
      <c r="B36" s="14" t="s">
        <v>9</v>
      </c>
      <c r="C36" s="46">
        <f>C38+C43+C77+C60+C71</f>
        <v>2976427</v>
      </c>
      <c r="D36" s="46">
        <f>D38+D43+D77+D60+D71</f>
        <v>407260.75</v>
      </c>
      <c r="E36" s="70">
        <f>D36/C36*100</f>
        <v>13.682873794653791</v>
      </c>
      <c r="F36" s="83">
        <f>F38+F43+F77+F60+F71</f>
        <v>1030000</v>
      </c>
      <c r="G36" s="83">
        <f>G38+G43+G77+G60+G71</f>
        <v>0</v>
      </c>
      <c r="H36" s="84">
        <f>G36/F36*100</f>
        <v>0</v>
      </c>
      <c r="I36" s="83">
        <f>I38+I43+I77+I60+I71</f>
        <v>200000</v>
      </c>
      <c r="J36" s="83"/>
      <c r="K36" s="84">
        <f>J36/I36*100</f>
        <v>0</v>
      </c>
      <c r="L36" s="83">
        <f>L38+L43+L77+L60+L71</f>
        <v>531000</v>
      </c>
      <c r="M36" s="83">
        <f>M38+M43+M77+M60+M71</f>
        <v>197992.75</v>
      </c>
      <c r="N36" s="84">
        <f>M36/L36*100</f>
        <v>37.286770244821092</v>
      </c>
      <c r="O36" s="83">
        <f>O38+O43+O77+O60+O71</f>
        <v>100000</v>
      </c>
      <c r="P36" s="83">
        <f>P38+P43+P77+P60+P71</f>
        <v>100000</v>
      </c>
      <c r="Q36" s="84">
        <f>P36/O36*100</f>
        <v>100</v>
      </c>
      <c r="R36" s="83">
        <f>R38+R43+R77+R60+R71</f>
        <v>1115427</v>
      </c>
      <c r="S36" s="83">
        <f>S38+S43+S77+S60+S71</f>
        <v>109268</v>
      </c>
      <c r="T36" s="93">
        <f>S36/R36*100</f>
        <v>9.7960691286834543</v>
      </c>
    </row>
    <row r="37" spans="1:20" s="26" customFormat="1" ht="7.5" customHeight="1">
      <c r="A37" s="1"/>
      <c r="B37" s="39"/>
      <c r="C37" s="19"/>
      <c r="D37" s="19"/>
      <c r="E37" s="19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12"/>
      <c r="T37" s="12"/>
    </row>
    <row r="38" spans="1:20" ht="15.75">
      <c r="A38" s="94" t="s">
        <v>10</v>
      </c>
      <c r="B38" s="5" t="s">
        <v>11</v>
      </c>
      <c r="C38" s="19">
        <f>F38+I38+L38+O38+R38</f>
        <v>0</v>
      </c>
      <c r="D38" s="19">
        <f>G38+J38+M38+P38+S38</f>
        <v>0</v>
      </c>
      <c r="E38" s="19"/>
      <c r="F38" s="20">
        <f>F40</f>
        <v>0</v>
      </c>
      <c r="G38" s="20"/>
      <c r="H38" s="20"/>
      <c r="I38" s="20">
        <f>I40</f>
        <v>0</v>
      </c>
      <c r="J38" s="20"/>
      <c r="K38" s="20"/>
      <c r="L38" s="20">
        <f>L40</f>
        <v>0</v>
      </c>
      <c r="M38" s="20"/>
      <c r="N38" s="20"/>
      <c r="O38" s="20">
        <f>O40</f>
        <v>0</v>
      </c>
      <c r="P38" s="20"/>
      <c r="Q38" s="20"/>
      <c r="R38" s="20">
        <f>R40</f>
        <v>0</v>
      </c>
      <c r="S38" s="1"/>
      <c r="T38" s="1"/>
    </row>
    <row r="39" spans="1:20" ht="6.75" customHeight="1">
      <c r="A39" s="94"/>
      <c r="B39" s="5"/>
      <c r="C39" s="19"/>
      <c r="D39" s="19"/>
      <c r="E39" s="19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1"/>
      <c r="T39" s="1"/>
    </row>
    <row r="40" spans="1:20" ht="15.75">
      <c r="A40" s="94"/>
      <c r="B40" s="38" t="s">
        <v>8</v>
      </c>
      <c r="C40" s="19">
        <f>F40+I40+L40+O40+R40</f>
        <v>0</v>
      </c>
      <c r="D40" s="19">
        <f>G40+J40+M40+P40+S40</f>
        <v>0</v>
      </c>
      <c r="E40" s="19"/>
      <c r="F40" s="20">
        <f>F41</f>
        <v>0</v>
      </c>
      <c r="G40" s="20"/>
      <c r="H40" s="20"/>
      <c r="I40" s="20">
        <f>I41</f>
        <v>0</v>
      </c>
      <c r="J40" s="20"/>
      <c r="K40" s="20"/>
      <c r="L40" s="20">
        <f>L41</f>
        <v>0</v>
      </c>
      <c r="M40" s="20"/>
      <c r="N40" s="20"/>
      <c r="O40" s="20">
        <f>O41</f>
        <v>0</v>
      </c>
      <c r="P40" s="20"/>
      <c r="Q40" s="20"/>
      <c r="R40" s="20">
        <f>R41</f>
        <v>0</v>
      </c>
      <c r="S40" s="1"/>
      <c r="T40" s="1"/>
    </row>
    <row r="41" spans="1:20" ht="15.75">
      <c r="A41" s="94"/>
      <c r="B41" s="39" t="s">
        <v>56</v>
      </c>
      <c r="C41" s="19">
        <f>F41+I41+L41+O41+R41</f>
        <v>0</v>
      </c>
      <c r="D41" s="19">
        <f>G41+J41+M41+P41+S41</f>
        <v>0</v>
      </c>
      <c r="E41" s="19"/>
      <c r="F41" s="20"/>
      <c r="G41" s="20"/>
      <c r="H41" s="20"/>
      <c r="I41" s="20"/>
      <c r="J41" s="20"/>
      <c r="K41" s="20"/>
      <c r="L41" s="20">
        <v>0</v>
      </c>
      <c r="M41" s="20"/>
      <c r="N41" s="20"/>
      <c r="O41" s="20"/>
      <c r="P41" s="20"/>
      <c r="Q41" s="20"/>
      <c r="R41" s="20"/>
      <c r="S41" s="1"/>
      <c r="T41" s="1"/>
    </row>
    <row r="42" spans="1:20" s="30" customFormat="1" ht="6.75" customHeight="1">
      <c r="A42" s="1"/>
      <c r="B42" s="39"/>
      <c r="C42" s="19"/>
      <c r="D42" s="19"/>
      <c r="E42" s="19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61"/>
      <c r="T42" s="61"/>
    </row>
    <row r="43" spans="1:20" ht="15.75">
      <c r="A43" s="94" t="s">
        <v>14</v>
      </c>
      <c r="B43" s="5" t="s">
        <v>15</v>
      </c>
      <c r="C43" s="19">
        <f>C45+C49+C54</f>
        <v>2166427</v>
      </c>
      <c r="D43" s="59">
        <f>D45+D49+D54</f>
        <v>210492.75</v>
      </c>
      <c r="E43" s="77">
        <f>D43/C43*100</f>
        <v>9.7161247528765102</v>
      </c>
      <c r="F43" s="20">
        <f>F45+F49+F54</f>
        <v>1000000</v>
      </c>
      <c r="G43" s="20">
        <f>G45+G49+G54</f>
        <v>0</v>
      </c>
      <c r="H43" s="72">
        <f>G43/F43*100</f>
        <v>0</v>
      </c>
      <c r="I43" s="20">
        <f>I45+I49+I54</f>
        <v>0</v>
      </c>
      <c r="J43" s="20"/>
      <c r="K43" s="20"/>
      <c r="L43" s="20">
        <f>L45+L49+L54</f>
        <v>161000</v>
      </c>
      <c r="M43" s="20">
        <f>M45+M49+M54</f>
        <v>160492.75</v>
      </c>
      <c r="N43" s="72">
        <f>M43/L43*100</f>
        <v>99.68493788819876</v>
      </c>
      <c r="O43" s="20">
        <f>O45+O49+O54</f>
        <v>0</v>
      </c>
      <c r="P43" s="20"/>
      <c r="Q43" s="20"/>
      <c r="R43" s="20">
        <f>R45+R49+R54</f>
        <v>1005427</v>
      </c>
      <c r="S43" s="20">
        <f>S45+S49+S54</f>
        <v>50000</v>
      </c>
      <c r="T43" s="95">
        <f>S43/R43*100</f>
        <v>4.9730114667698402</v>
      </c>
    </row>
    <row r="44" spans="1:20" s="31" customFormat="1" ht="5.25" customHeight="1">
      <c r="A44" s="96"/>
      <c r="B44" s="39"/>
      <c r="C44" s="19"/>
      <c r="D44" s="19"/>
      <c r="E44" s="19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13"/>
      <c r="T44" s="13"/>
    </row>
    <row r="45" spans="1:20" ht="15.75">
      <c r="A45" s="13"/>
      <c r="B45" s="38" t="s">
        <v>8</v>
      </c>
      <c r="C45" s="19">
        <f t="shared" ref="C45:D47" si="1">F45+I45+L45+O45+R45</f>
        <v>161000</v>
      </c>
      <c r="D45" s="19">
        <f t="shared" si="1"/>
        <v>160492.75</v>
      </c>
      <c r="E45" s="75">
        <f>D45/C45*100</f>
        <v>99.68493788819876</v>
      </c>
      <c r="F45" s="20">
        <f>F46+F47</f>
        <v>0</v>
      </c>
      <c r="G45" s="20"/>
      <c r="H45" s="20"/>
      <c r="I45" s="20">
        <f>I46+I47</f>
        <v>0</v>
      </c>
      <c r="J45" s="20"/>
      <c r="K45" s="20"/>
      <c r="L45" s="20">
        <f>L46+L47</f>
        <v>161000</v>
      </c>
      <c r="M45" s="20">
        <f>M46+M47</f>
        <v>160492.75</v>
      </c>
      <c r="N45" s="72">
        <f>M45/L45*100</f>
        <v>99.68493788819876</v>
      </c>
      <c r="O45" s="20">
        <f>O46+O47</f>
        <v>0</v>
      </c>
      <c r="P45" s="20"/>
      <c r="Q45" s="20"/>
      <c r="R45" s="20">
        <f>R46+R47</f>
        <v>0</v>
      </c>
      <c r="S45" s="1"/>
      <c r="T45" s="1"/>
    </row>
    <row r="46" spans="1:20" ht="15.75">
      <c r="A46" s="1"/>
      <c r="B46" s="39" t="s">
        <v>56</v>
      </c>
      <c r="C46" s="19">
        <f t="shared" si="1"/>
        <v>161000</v>
      </c>
      <c r="D46" s="19">
        <f t="shared" si="1"/>
        <v>160492.75</v>
      </c>
      <c r="E46" s="75">
        <f>D46/C46*100</f>
        <v>99.68493788819876</v>
      </c>
      <c r="F46" s="20"/>
      <c r="G46" s="20"/>
      <c r="H46" s="20"/>
      <c r="I46" s="20"/>
      <c r="J46" s="20"/>
      <c r="K46" s="20"/>
      <c r="L46" s="20">
        <v>161000</v>
      </c>
      <c r="M46" s="20">
        <v>160492.75</v>
      </c>
      <c r="N46" s="72">
        <f>M46/L46*100</f>
        <v>99.68493788819876</v>
      </c>
      <c r="O46" s="20"/>
      <c r="P46" s="20"/>
      <c r="Q46" s="20"/>
      <c r="R46" s="20"/>
      <c r="S46" s="1"/>
      <c r="T46" s="1"/>
    </row>
    <row r="47" spans="1:20" ht="15.75">
      <c r="A47" s="1"/>
      <c r="B47" s="39" t="s">
        <v>57</v>
      </c>
      <c r="C47" s="19">
        <f t="shared" si="1"/>
        <v>0</v>
      </c>
      <c r="D47" s="19">
        <f t="shared" si="1"/>
        <v>0</v>
      </c>
      <c r="E47" s="19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>
        <v>0</v>
      </c>
      <c r="S47" s="1"/>
      <c r="T47" s="1"/>
    </row>
    <row r="48" spans="1:20" ht="5.25" customHeight="1">
      <c r="A48" s="97"/>
      <c r="B48" s="40"/>
      <c r="C48" s="19"/>
      <c r="D48" s="19"/>
      <c r="E48" s="19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1"/>
      <c r="T48" s="1"/>
    </row>
    <row r="49" spans="1:20" ht="15.75">
      <c r="A49" s="97"/>
      <c r="B49" s="38" t="s">
        <v>12</v>
      </c>
      <c r="C49" s="19">
        <f t="shared" ref="C49:D52" si="2">F49+I49+L49+O49+R49</f>
        <v>200000</v>
      </c>
      <c r="D49" s="19">
        <f t="shared" si="2"/>
        <v>50000</v>
      </c>
      <c r="E49" s="75">
        <f>D49/C49*100</f>
        <v>25</v>
      </c>
      <c r="F49" s="20">
        <f>F50+F51+F52</f>
        <v>0</v>
      </c>
      <c r="G49" s="20"/>
      <c r="H49" s="20"/>
      <c r="I49" s="20">
        <f>I50+I51+I52</f>
        <v>0</v>
      </c>
      <c r="J49" s="20"/>
      <c r="K49" s="20"/>
      <c r="L49" s="20">
        <f>L50+L51+L52</f>
        <v>0</v>
      </c>
      <c r="M49" s="20"/>
      <c r="N49" s="20"/>
      <c r="O49" s="20">
        <f>O50+O51+O52</f>
        <v>0</v>
      </c>
      <c r="P49" s="20"/>
      <c r="Q49" s="20"/>
      <c r="R49" s="20">
        <f>R50+R51+R52</f>
        <v>200000</v>
      </c>
      <c r="S49" s="20">
        <f>S50+S51+S52</f>
        <v>50000</v>
      </c>
      <c r="T49" s="95">
        <f>S49/R49*100</f>
        <v>25</v>
      </c>
    </row>
    <row r="50" spans="1:20" ht="18" customHeight="1">
      <c r="A50" s="1"/>
      <c r="B50" s="39" t="s">
        <v>58</v>
      </c>
      <c r="C50" s="19">
        <f t="shared" si="2"/>
        <v>0</v>
      </c>
      <c r="D50" s="19">
        <f t="shared" si="2"/>
        <v>0</v>
      </c>
      <c r="E50" s="19"/>
      <c r="F50" s="20"/>
      <c r="G50" s="20"/>
      <c r="H50" s="20"/>
      <c r="I50" s="20"/>
      <c r="J50" s="20"/>
      <c r="K50" s="20"/>
      <c r="L50" s="20"/>
      <c r="M50" s="20"/>
      <c r="N50" s="20"/>
      <c r="O50" s="20">
        <v>0</v>
      </c>
      <c r="P50" s="20"/>
      <c r="Q50" s="20"/>
      <c r="R50" s="20"/>
      <c r="S50" s="1"/>
      <c r="T50" s="1"/>
    </row>
    <row r="51" spans="1:20" ht="15.75">
      <c r="A51" s="1"/>
      <c r="B51" s="39" t="s">
        <v>59</v>
      </c>
      <c r="C51" s="19">
        <f t="shared" si="2"/>
        <v>0</v>
      </c>
      <c r="D51" s="19">
        <f t="shared" si="2"/>
        <v>0</v>
      </c>
      <c r="E51" s="19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49">
        <v>0</v>
      </c>
      <c r="S51" s="1"/>
      <c r="T51" s="1"/>
    </row>
    <row r="52" spans="1:20" ht="15.75">
      <c r="A52" s="1"/>
      <c r="B52" s="39" t="s">
        <v>60</v>
      </c>
      <c r="C52" s="19">
        <f t="shared" si="2"/>
        <v>200000</v>
      </c>
      <c r="D52" s="19">
        <f t="shared" si="2"/>
        <v>50000</v>
      </c>
      <c r="E52" s="75">
        <f>D52/C52*100</f>
        <v>25</v>
      </c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49">
        <v>200000</v>
      </c>
      <c r="S52" s="49">
        <v>50000</v>
      </c>
      <c r="T52" s="95">
        <f>S52/R52*100</f>
        <v>25</v>
      </c>
    </row>
    <row r="53" spans="1:20" ht="7.5" customHeight="1">
      <c r="A53" s="97"/>
      <c r="B53" s="40"/>
      <c r="C53" s="19"/>
      <c r="D53" s="19"/>
      <c r="E53" s="19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1"/>
      <c r="T53" s="1"/>
    </row>
    <row r="54" spans="1:20" ht="15.75">
      <c r="A54" s="97"/>
      <c r="B54" s="38" t="s">
        <v>13</v>
      </c>
      <c r="C54" s="19">
        <f>F54+I54+L54+O54+R54</f>
        <v>1805427</v>
      </c>
      <c r="D54" s="46"/>
      <c r="E54" s="46"/>
      <c r="F54" s="20">
        <f>F55+F56+F57+F58</f>
        <v>1000000</v>
      </c>
      <c r="G54" s="20">
        <f>G55+G56+G57+G58</f>
        <v>0</v>
      </c>
      <c r="H54" s="72">
        <f>G54/F54*100</f>
        <v>0</v>
      </c>
      <c r="I54" s="20">
        <f>I55+I56+I57+I58</f>
        <v>0</v>
      </c>
      <c r="J54" s="20"/>
      <c r="K54" s="20"/>
      <c r="L54" s="20">
        <f>L55+L56+L57+L58</f>
        <v>0</v>
      </c>
      <c r="M54" s="20"/>
      <c r="N54" s="20"/>
      <c r="O54" s="20">
        <f>O55+O56+O57+O58</f>
        <v>0</v>
      </c>
      <c r="P54" s="20"/>
      <c r="Q54" s="20"/>
      <c r="R54" s="20">
        <f>R59</f>
        <v>805427</v>
      </c>
      <c r="S54" s="20">
        <f>S59</f>
        <v>0</v>
      </c>
      <c r="T54" s="95">
        <f>S54/R54*100</f>
        <v>0</v>
      </c>
    </row>
    <row r="55" spans="1:20" ht="15.75">
      <c r="A55" s="1"/>
      <c r="B55" s="39" t="s">
        <v>42</v>
      </c>
      <c r="C55" s="19">
        <f>F55+I55+L55+O55+R55</f>
        <v>1000000</v>
      </c>
      <c r="D55" s="19">
        <f>G55+J55+M55+P55+S55</f>
        <v>0</v>
      </c>
      <c r="E55" s="19"/>
      <c r="F55" s="20">
        <v>1000000</v>
      </c>
      <c r="G55" s="20">
        <v>0</v>
      </c>
      <c r="H55" s="72">
        <f>G55/F55*100</f>
        <v>0</v>
      </c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1"/>
      <c r="T55" s="1"/>
    </row>
    <row r="56" spans="1:20" ht="15.75">
      <c r="A56" s="1"/>
      <c r="B56" s="39" t="s">
        <v>61</v>
      </c>
      <c r="C56" s="19">
        <f>F56+I56+L56+O56+R56</f>
        <v>0</v>
      </c>
      <c r="D56" s="19">
        <f>G56+J56+M56+P56+S56</f>
        <v>0</v>
      </c>
      <c r="E56" s="19"/>
      <c r="F56" s="20"/>
      <c r="G56" s="20"/>
      <c r="H56" s="20"/>
      <c r="I56" s="20"/>
      <c r="J56" s="20"/>
      <c r="K56" s="20"/>
      <c r="L56" s="20"/>
      <c r="M56" s="20"/>
      <c r="N56" s="20"/>
      <c r="O56" s="20">
        <v>0</v>
      </c>
      <c r="P56" s="20"/>
      <c r="Q56" s="20"/>
      <c r="R56" s="20"/>
      <c r="S56" s="1"/>
      <c r="T56" s="1"/>
    </row>
    <row r="57" spans="1:20" ht="15.75">
      <c r="A57" s="1"/>
      <c r="B57" s="39" t="s">
        <v>62</v>
      </c>
      <c r="C57" s="19">
        <f>F57+I57+L57+O57+R57</f>
        <v>0</v>
      </c>
      <c r="D57" s="19">
        <f>G57+J57+M57+P57+S57</f>
        <v>0</v>
      </c>
      <c r="E57" s="19"/>
      <c r="F57" s="20"/>
      <c r="G57" s="20"/>
      <c r="H57" s="20"/>
      <c r="I57" s="20"/>
      <c r="J57" s="20"/>
      <c r="K57" s="20"/>
      <c r="L57" s="20"/>
      <c r="M57" s="20"/>
      <c r="N57" s="20"/>
      <c r="O57" s="20">
        <v>0</v>
      </c>
      <c r="P57" s="20"/>
      <c r="Q57" s="20"/>
      <c r="R57" s="20"/>
      <c r="S57" s="1"/>
      <c r="T57" s="1"/>
    </row>
    <row r="58" spans="1:20" ht="15.75">
      <c r="A58" s="1"/>
      <c r="B58" s="39" t="s">
        <v>63</v>
      </c>
      <c r="C58" s="19">
        <f>F58+I58+L58+O58+R58</f>
        <v>0</v>
      </c>
      <c r="D58" s="19">
        <f>G58+J58+M58+P58+S58</f>
        <v>0</v>
      </c>
      <c r="E58" s="19"/>
      <c r="F58" s="20"/>
      <c r="G58" s="20"/>
      <c r="H58" s="20"/>
      <c r="I58" s="20"/>
      <c r="J58" s="20"/>
      <c r="K58" s="20"/>
      <c r="L58" s="20"/>
      <c r="M58" s="20"/>
      <c r="N58" s="20"/>
      <c r="O58" s="20">
        <v>0</v>
      </c>
      <c r="P58" s="20"/>
      <c r="Q58" s="20"/>
      <c r="R58" s="20"/>
      <c r="S58" s="1"/>
      <c r="T58" s="1"/>
    </row>
    <row r="59" spans="1:20" ht="15.75">
      <c r="A59" s="1"/>
      <c r="B59" s="39" t="s">
        <v>75</v>
      </c>
      <c r="C59" s="19">
        <v>1663424</v>
      </c>
      <c r="D59" s="19"/>
      <c r="E59" s="19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>
        <v>805427</v>
      </c>
      <c r="S59" s="1">
        <v>0</v>
      </c>
      <c r="T59" s="95">
        <f>S59/R59*100</f>
        <v>0</v>
      </c>
    </row>
    <row r="60" spans="1:20" s="32" customFormat="1" ht="17.25">
      <c r="A60" s="98" t="s">
        <v>16</v>
      </c>
      <c r="B60" s="8" t="s">
        <v>17</v>
      </c>
      <c r="C60" s="19">
        <f>F60+I60+L60+O60+R60</f>
        <v>570000</v>
      </c>
      <c r="D60" s="19">
        <f>G60+J60+M60+P60+S60</f>
        <v>37500</v>
      </c>
      <c r="E60" s="75">
        <f>D60/C60*100</f>
        <v>6.5789473684210522</v>
      </c>
      <c r="F60" s="20">
        <f>F63+F65</f>
        <v>0</v>
      </c>
      <c r="G60" s="20"/>
      <c r="H60" s="20"/>
      <c r="I60" s="20">
        <f>I63+I65</f>
        <v>200000</v>
      </c>
      <c r="J60" s="20"/>
      <c r="K60" s="72">
        <f>J60/I60*100</f>
        <v>0</v>
      </c>
      <c r="L60" s="20">
        <f>L63+L65</f>
        <v>370000</v>
      </c>
      <c r="M60" s="20">
        <f>M63+M65</f>
        <v>37500</v>
      </c>
      <c r="N60" s="72">
        <f>M60/L60*100</f>
        <v>10.135135135135135</v>
      </c>
      <c r="O60" s="20">
        <v>0</v>
      </c>
      <c r="P60" s="20"/>
      <c r="Q60" s="20"/>
      <c r="R60" s="20">
        <f>R63+R65</f>
        <v>0</v>
      </c>
      <c r="S60" s="9"/>
      <c r="T60" s="9"/>
    </row>
    <row r="61" spans="1:20" s="33" customFormat="1" ht="6" customHeight="1">
      <c r="A61" s="99"/>
      <c r="B61" s="14"/>
      <c r="C61" s="19"/>
      <c r="D61" s="19"/>
      <c r="E61" s="19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63"/>
      <c r="T61" s="63"/>
    </row>
    <row r="62" spans="1:20" s="33" customFormat="1" ht="15.75">
      <c r="A62" s="13"/>
      <c r="B62" s="38" t="s">
        <v>12</v>
      </c>
      <c r="C62" s="19"/>
      <c r="D62" s="19"/>
      <c r="E62" s="19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63"/>
      <c r="T62" s="63"/>
    </row>
    <row r="63" spans="1:20" s="33" customFormat="1" ht="15.75">
      <c r="A63" s="1"/>
      <c r="B63" s="39" t="s">
        <v>18</v>
      </c>
      <c r="C63" s="19">
        <f>F63+I63+L63+O63+R63</f>
        <v>0</v>
      </c>
      <c r="D63" s="19">
        <f>G63+J63+M63+P63+S63</f>
        <v>0</v>
      </c>
      <c r="E63" s="19"/>
      <c r="F63" s="20"/>
      <c r="G63" s="20"/>
      <c r="H63" s="20"/>
      <c r="I63" s="20">
        <v>0</v>
      </c>
      <c r="J63" s="20"/>
      <c r="K63" s="20"/>
      <c r="L63" s="20"/>
      <c r="M63" s="20"/>
      <c r="N63" s="20"/>
      <c r="O63" s="20"/>
      <c r="P63" s="20"/>
      <c r="Q63" s="20"/>
      <c r="R63" s="20"/>
      <c r="S63" s="63"/>
      <c r="T63" s="63"/>
    </row>
    <row r="64" spans="1:20" s="31" customFormat="1" ht="6.75" customHeight="1">
      <c r="A64" s="13"/>
      <c r="B64" s="40"/>
      <c r="C64" s="19"/>
      <c r="D64" s="19"/>
      <c r="E64" s="19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13"/>
      <c r="T64" s="13"/>
    </row>
    <row r="65" spans="1:20" s="31" customFormat="1" ht="15.75">
      <c r="A65" s="13"/>
      <c r="B65" s="38" t="s">
        <v>13</v>
      </c>
      <c r="C65" s="19">
        <f t="shared" ref="C65:D69" si="3">F65+I65+L65+O65+R65</f>
        <v>570000</v>
      </c>
      <c r="D65" s="19">
        <f t="shared" si="3"/>
        <v>37500</v>
      </c>
      <c r="E65" s="75">
        <f>D65/C65*100</f>
        <v>6.5789473684210522</v>
      </c>
      <c r="F65" s="20">
        <f>F66+F67+F68+F69</f>
        <v>0</v>
      </c>
      <c r="G65" s="20"/>
      <c r="H65" s="20"/>
      <c r="I65" s="20">
        <f>I66+I67+I68+I69</f>
        <v>200000</v>
      </c>
      <c r="J65" s="20"/>
      <c r="K65" s="72">
        <f>J65/I65*100</f>
        <v>0</v>
      </c>
      <c r="L65" s="20">
        <f>L66+L67+L68+L69</f>
        <v>370000</v>
      </c>
      <c r="M65" s="20">
        <f>M66+M67+M68+M69</f>
        <v>37500</v>
      </c>
      <c r="N65" s="72">
        <f>M65/L65*100</f>
        <v>10.135135135135135</v>
      </c>
      <c r="O65" s="20">
        <f>O66+O67+O68+O69</f>
        <v>0</v>
      </c>
      <c r="P65" s="20"/>
      <c r="Q65" s="20"/>
      <c r="R65" s="20">
        <f>R66+R67+R68+R69</f>
        <v>0</v>
      </c>
      <c r="S65" s="13"/>
      <c r="T65" s="13"/>
    </row>
    <row r="66" spans="1:20" s="31" customFormat="1" ht="15.75">
      <c r="A66" s="13"/>
      <c r="B66" s="39" t="s">
        <v>19</v>
      </c>
      <c r="C66" s="51">
        <f t="shared" si="3"/>
        <v>200000</v>
      </c>
      <c r="D66" s="51">
        <f t="shared" si="3"/>
        <v>0</v>
      </c>
      <c r="E66" s="76">
        <f>D66/C66*100</f>
        <v>0</v>
      </c>
      <c r="F66" s="49"/>
      <c r="G66" s="49"/>
      <c r="H66" s="49"/>
      <c r="I66" s="49">
        <v>200000</v>
      </c>
      <c r="J66" s="49"/>
      <c r="K66" s="74">
        <f>J66/I66*100</f>
        <v>0</v>
      </c>
      <c r="L66" s="20"/>
      <c r="M66" s="20"/>
      <c r="N66" s="20"/>
      <c r="O66" s="20"/>
      <c r="P66" s="20"/>
      <c r="Q66" s="20"/>
      <c r="R66" s="20"/>
      <c r="S66" s="13"/>
      <c r="T66" s="13"/>
    </row>
    <row r="67" spans="1:20" s="34" customFormat="1" ht="15.75">
      <c r="A67" s="1"/>
      <c r="B67" s="39" t="s">
        <v>64</v>
      </c>
      <c r="C67" s="19">
        <f t="shared" si="3"/>
        <v>220000</v>
      </c>
      <c r="D67" s="19">
        <f t="shared" si="3"/>
        <v>0</v>
      </c>
      <c r="E67" s="75">
        <f>D67/C67*100</f>
        <v>0</v>
      </c>
      <c r="F67" s="20"/>
      <c r="G67" s="20"/>
      <c r="H67" s="20"/>
      <c r="I67" s="20"/>
      <c r="J67" s="20"/>
      <c r="K67" s="20"/>
      <c r="L67" s="20">
        <v>220000</v>
      </c>
      <c r="M67" s="20"/>
      <c r="N67" s="72">
        <f>M67/L67*100</f>
        <v>0</v>
      </c>
      <c r="O67" s="20"/>
      <c r="P67" s="20"/>
      <c r="Q67" s="20"/>
      <c r="R67" s="20"/>
      <c r="S67" s="64"/>
      <c r="T67" s="64"/>
    </row>
    <row r="68" spans="1:20" s="34" customFormat="1" ht="15.75">
      <c r="A68" s="1"/>
      <c r="B68" s="39" t="s">
        <v>65</v>
      </c>
      <c r="C68" s="19">
        <f t="shared" si="3"/>
        <v>150000</v>
      </c>
      <c r="D68" s="19">
        <f t="shared" si="3"/>
        <v>37500</v>
      </c>
      <c r="E68" s="75">
        <f>D68/C68*100</f>
        <v>25</v>
      </c>
      <c r="F68" s="20"/>
      <c r="G68" s="20"/>
      <c r="H68" s="20"/>
      <c r="I68" s="20"/>
      <c r="J68" s="20"/>
      <c r="K68" s="20"/>
      <c r="L68" s="20">
        <v>150000</v>
      </c>
      <c r="M68" s="20">
        <v>37500</v>
      </c>
      <c r="N68" s="72">
        <f>M68/L68*100</f>
        <v>25</v>
      </c>
      <c r="O68" s="20"/>
      <c r="P68" s="20"/>
      <c r="Q68" s="20"/>
      <c r="R68" s="20"/>
      <c r="S68" s="64"/>
      <c r="T68" s="64"/>
    </row>
    <row r="69" spans="1:20" s="34" customFormat="1" ht="15.75">
      <c r="A69" s="1"/>
      <c r="B69" s="39" t="s">
        <v>45</v>
      </c>
      <c r="C69" s="19">
        <f t="shared" si="3"/>
        <v>0</v>
      </c>
      <c r="D69" s="19">
        <f t="shared" si="3"/>
        <v>0</v>
      </c>
      <c r="E69" s="19"/>
      <c r="F69" s="20"/>
      <c r="G69" s="20"/>
      <c r="H69" s="20"/>
      <c r="I69" s="20"/>
      <c r="J69" s="20"/>
      <c r="K69" s="20"/>
      <c r="L69" s="20"/>
      <c r="M69" s="20"/>
      <c r="N69" s="20"/>
      <c r="O69" s="20">
        <v>0</v>
      </c>
      <c r="P69" s="20"/>
      <c r="Q69" s="20"/>
      <c r="R69" s="20"/>
      <c r="S69" s="64"/>
      <c r="T69" s="64"/>
    </row>
    <row r="70" spans="1:20" ht="6" customHeight="1">
      <c r="A70" s="1"/>
      <c r="B70" s="39"/>
      <c r="C70" s="19"/>
      <c r="D70" s="19"/>
      <c r="E70" s="19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1"/>
      <c r="T70" s="1"/>
    </row>
    <row r="71" spans="1:20" ht="15.75">
      <c r="A71" s="98" t="s">
        <v>20</v>
      </c>
      <c r="B71" s="8" t="s">
        <v>21</v>
      </c>
      <c r="C71" s="19">
        <f>F71+I71+L71+O71+R71</f>
        <v>0</v>
      </c>
      <c r="D71" s="19">
        <f>G71+J71+M71+P71+S71</f>
        <v>0</v>
      </c>
      <c r="E71" s="19"/>
      <c r="F71" s="20">
        <f>F73</f>
        <v>0</v>
      </c>
      <c r="G71" s="20"/>
      <c r="H71" s="20"/>
      <c r="I71" s="20">
        <f>I73</f>
        <v>0</v>
      </c>
      <c r="J71" s="20"/>
      <c r="K71" s="20"/>
      <c r="L71" s="20">
        <f>L73</f>
        <v>0</v>
      </c>
      <c r="M71" s="20"/>
      <c r="N71" s="20"/>
      <c r="O71" s="20">
        <f>O73</f>
        <v>0</v>
      </c>
      <c r="P71" s="20"/>
      <c r="Q71" s="20"/>
      <c r="R71" s="20">
        <f>R73</f>
        <v>0</v>
      </c>
      <c r="S71" s="1"/>
      <c r="T71" s="1"/>
    </row>
    <row r="72" spans="1:20" ht="6" customHeight="1">
      <c r="A72" s="99"/>
      <c r="B72" s="14"/>
      <c r="C72" s="19"/>
      <c r="D72" s="19"/>
      <c r="E72" s="19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1"/>
      <c r="T72" s="1"/>
    </row>
    <row r="73" spans="1:20" ht="15.75">
      <c r="A73" s="100"/>
      <c r="B73" s="38" t="s">
        <v>8</v>
      </c>
      <c r="C73" s="19">
        <f t="shared" ref="C73:D75" si="4">F73+I73+L73+O73+R73</f>
        <v>0</v>
      </c>
      <c r="D73" s="19">
        <f t="shared" si="4"/>
        <v>0</v>
      </c>
      <c r="E73" s="19"/>
      <c r="F73" s="19">
        <f>F74+F75</f>
        <v>0</v>
      </c>
      <c r="G73" s="19"/>
      <c r="H73" s="19"/>
      <c r="I73" s="19">
        <f>I74+I75</f>
        <v>0</v>
      </c>
      <c r="J73" s="19"/>
      <c r="K73" s="19"/>
      <c r="L73" s="19">
        <f>L74+L75</f>
        <v>0</v>
      </c>
      <c r="M73" s="19"/>
      <c r="N73" s="19"/>
      <c r="O73" s="19">
        <f>O74+O75</f>
        <v>0</v>
      </c>
      <c r="P73" s="19"/>
      <c r="Q73" s="19"/>
      <c r="R73" s="19">
        <f>R74+R75</f>
        <v>0</v>
      </c>
      <c r="S73" s="1"/>
      <c r="T73" s="1"/>
    </row>
    <row r="74" spans="1:20" ht="31.5">
      <c r="A74" s="100"/>
      <c r="B74" s="39" t="s">
        <v>73</v>
      </c>
      <c r="C74" s="19">
        <f t="shared" si="4"/>
        <v>0</v>
      </c>
      <c r="D74" s="19">
        <f t="shared" si="4"/>
        <v>0</v>
      </c>
      <c r="E74" s="19"/>
      <c r="F74" s="20"/>
      <c r="G74" s="20"/>
      <c r="H74" s="20"/>
      <c r="I74" s="20">
        <v>0</v>
      </c>
      <c r="J74" s="20"/>
      <c r="K74" s="20"/>
      <c r="L74" s="20"/>
      <c r="M74" s="20"/>
      <c r="N74" s="20"/>
      <c r="O74" s="20"/>
      <c r="P74" s="20"/>
      <c r="Q74" s="20"/>
      <c r="R74" s="20"/>
      <c r="S74" s="1"/>
      <c r="T74" s="1"/>
    </row>
    <row r="75" spans="1:20" ht="31.5">
      <c r="A75" s="100"/>
      <c r="B75" s="39" t="s">
        <v>66</v>
      </c>
      <c r="C75" s="19">
        <f t="shared" si="4"/>
        <v>0</v>
      </c>
      <c r="D75" s="19">
        <f t="shared" si="4"/>
        <v>0</v>
      </c>
      <c r="E75" s="19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>
        <v>0</v>
      </c>
      <c r="S75" s="1"/>
      <c r="T75" s="1"/>
    </row>
    <row r="76" spans="1:20" ht="3.75" customHeight="1">
      <c r="A76" s="100"/>
      <c r="B76" s="39"/>
      <c r="C76" s="19"/>
      <c r="D76" s="19"/>
      <c r="E76" s="19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1"/>
      <c r="T76" s="1"/>
    </row>
    <row r="77" spans="1:20" ht="15.75">
      <c r="A77" s="98" t="s">
        <v>22</v>
      </c>
      <c r="B77" s="8" t="s">
        <v>23</v>
      </c>
      <c r="C77" s="19">
        <f>F77+I77+L77+O77+R77</f>
        <v>240000</v>
      </c>
      <c r="D77" s="19">
        <f>G77+J77+M77+P77+S77</f>
        <v>159268</v>
      </c>
      <c r="E77" s="75">
        <f>D77/C77*100</f>
        <v>66.361666666666665</v>
      </c>
      <c r="F77" s="20">
        <f>F79+F81+F93+F97</f>
        <v>30000</v>
      </c>
      <c r="G77" s="20"/>
      <c r="H77" s="72">
        <f>G77/F77*100</f>
        <v>0</v>
      </c>
      <c r="I77" s="20">
        <f>I79+I81+I93+I97</f>
        <v>0</v>
      </c>
      <c r="J77" s="20"/>
      <c r="K77" s="20"/>
      <c r="L77" s="20">
        <f>L79+L81+L93+L97</f>
        <v>0</v>
      </c>
      <c r="M77" s="20"/>
      <c r="N77" s="20"/>
      <c r="O77" s="20">
        <f>O79+O81+O93+O97</f>
        <v>100000</v>
      </c>
      <c r="P77" s="20">
        <f>P79+P81+P93+P97</f>
        <v>100000</v>
      </c>
      <c r="Q77" s="72">
        <f>P77/O77*100</f>
        <v>100</v>
      </c>
      <c r="R77" s="20">
        <f>R79+R81+R93+R97</f>
        <v>110000</v>
      </c>
      <c r="S77" s="20">
        <f>S79+S81+S93+S97</f>
        <v>59268</v>
      </c>
      <c r="T77" s="95">
        <f>S77/R77*100</f>
        <v>53.879999999999995</v>
      </c>
    </row>
    <row r="78" spans="1:20" ht="6" customHeight="1">
      <c r="A78" s="101"/>
      <c r="B78" s="14"/>
      <c r="C78" s="19"/>
      <c r="D78" s="19"/>
      <c r="E78" s="19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1"/>
      <c r="T78" s="1"/>
    </row>
    <row r="79" spans="1:20" ht="15.75">
      <c r="A79" s="102" t="s">
        <v>24</v>
      </c>
      <c r="B79" s="38" t="s">
        <v>52</v>
      </c>
      <c r="C79" s="19">
        <f>F79+I79+L79+O79+R79</f>
        <v>20000</v>
      </c>
      <c r="D79" s="19">
        <f>G79+J79+M79+P79+S79</f>
        <v>20000</v>
      </c>
      <c r="E79" s="75">
        <f>D79/C79*100</f>
        <v>100</v>
      </c>
      <c r="F79" s="20">
        <v>0</v>
      </c>
      <c r="G79" s="20"/>
      <c r="H79" s="20"/>
      <c r="I79" s="49">
        <v>0</v>
      </c>
      <c r="J79" s="49"/>
      <c r="K79" s="49"/>
      <c r="L79" s="49">
        <v>0</v>
      </c>
      <c r="M79" s="49"/>
      <c r="N79" s="49"/>
      <c r="O79" s="20">
        <v>0</v>
      </c>
      <c r="P79" s="20"/>
      <c r="Q79" s="20"/>
      <c r="R79" s="20">
        <v>20000</v>
      </c>
      <c r="S79" s="20">
        <v>20000</v>
      </c>
      <c r="T79" s="95">
        <f>S79/R79*100</f>
        <v>100</v>
      </c>
    </row>
    <row r="80" spans="1:20" ht="6" customHeight="1">
      <c r="A80" s="96"/>
      <c r="B80" s="39"/>
      <c r="C80" s="19"/>
      <c r="D80" s="19"/>
      <c r="E80" s="19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1"/>
      <c r="T80" s="1"/>
    </row>
    <row r="81" spans="1:20" ht="15.75">
      <c r="A81" s="102" t="s">
        <v>25</v>
      </c>
      <c r="B81" s="38" t="s">
        <v>34</v>
      </c>
      <c r="C81" s="19">
        <f>F81+I81+L81+O81+R81</f>
        <v>190000</v>
      </c>
      <c r="D81" s="19">
        <f>G81+J81+M81+P81+S81</f>
        <v>139268</v>
      </c>
      <c r="E81" s="75">
        <f>D81/C81*100</f>
        <v>73.298947368421054</v>
      </c>
      <c r="F81" s="20">
        <f>F83+F88</f>
        <v>0</v>
      </c>
      <c r="G81" s="20"/>
      <c r="H81" s="20"/>
      <c r="I81" s="20">
        <f>I83+I88</f>
        <v>0</v>
      </c>
      <c r="J81" s="20"/>
      <c r="K81" s="20"/>
      <c r="L81" s="20">
        <f>L83+L88</f>
        <v>0</v>
      </c>
      <c r="M81" s="20"/>
      <c r="N81" s="20"/>
      <c r="O81" s="20">
        <f>O83+O88</f>
        <v>100000</v>
      </c>
      <c r="P81" s="20">
        <f>P83+P88</f>
        <v>100000</v>
      </c>
      <c r="Q81" s="72">
        <f>P81/O81*100</f>
        <v>100</v>
      </c>
      <c r="R81" s="20">
        <f>R83+R88</f>
        <v>90000</v>
      </c>
      <c r="S81" s="20">
        <f>S83+S88</f>
        <v>39268</v>
      </c>
      <c r="T81" s="95">
        <f>S81/R81*100</f>
        <v>43.63111111111111</v>
      </c>
    </row>
    <row r="82" spans="1:20" ht="7.5" customHeight="1">
      <c r="A82" s="102"/>
      <c r="B82" s="38"/>
      <c r="C82" s="19"/>
      <c r="D82" s="19"/>
      <c r="E82" s="19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1"/>
      <c r="T82" s="1"/>
    </row>
    <row r="83" spans="1:20" ht="15.75">
      <c r="A83" s="102"/>
      <c r="B83" s="38" t="s">
        <v>8</v>
      </c>
      <c r="C83" s="19">
        <f t="shared" ref="C83:D86" si="5">F83+I83+L83+O83+R83</f>
        <v>100000</v>
      </c>
      <c r="D83" s="19">
        <f t="shared" si="5"/>
        <v>100000</v>
      </c>
      <c r="E83" s="75">
        <f>D83/C83*100</f>
        <v>100</v>
      </c>
      <c r="F83" s="20">
        <f>F84+F85+F86</f>
        <v>0</v>
      </c>
      <c r="G83" s="20"/>
      <c r="H83" s="20"/>
      <c r="I83" s="20">
        <f>I84+I85+I86</f>
        <v>0</v>
      </c>
      <c r="J83" s="20"/>
      <c r="K83" s="20"/>
      <c r="L83" s="20">
        <f>L84+L85+L86</f>
        <v>0</v>
      </c>
      <c r="M83" s="20"/>
      <c r="N83" s="20"/>
      <c r="O83" s="20">
        <f>O84+O85+O86</f>
        <v>100000</v>
      </c>
      <c r="P83" s="20">
        <f>P84+P85+P86</f>
        <v>100000</v>
      </c>
      <c r="Q83" s="72">
        <f>P83/O83*100</f>
        <v>100</v>
      </c>
      <c r="R83" s="20">
        <f>R84+R85+R86</f>
        <v>0</v>
      </c>
      <c r="S83" s="1"/>
      <c r="T83" s="1"/>
    </row>
    <row r="84" spans="1:20" ht="15.75">
      <c r="A84" s="102"/>
      <c r="B84" s="39" t="s">
        <v>67</v>
      </c>
      <c r="C84" s="19">
        <f t="shared" si="5"/>
        <v>0</v>
      </c>
      <c r="D84" s="19">
        <f t="shared" si="5"/>
        <v>0</v>
      </c>
      <c r="E84" s="19"/>
      <c r="F84" s="20"/>
      <c r="G84" s="20"/>
      <c r="H84" s="20"/>
      <c r="I84" s="20">
        <v>0</v>
      </c>
      <c r="J84" s="20"/>
      <c r="K84" s="20"/>
      <c r="L84" s="20"/>
      <c r="M84" s="20"/>
      <c r="N84" s="20"/>
      <c r="O84" s="20"/>
      <c r="P84" s="20"/>
      <c r="Q84" s="20"/>
      <c r="R84" s="20"/>
      <c r="S84" s="1"/>
      <c r="T84" s="1"/>
    </row>
    <row r="85" spans="1:20" ht="15.75">
      <c r="A85" s="96"/>
      <c r="B85" s="39" t="s">
        <v>68</v>
      </c>
      <c r="C85" s="19">
        <f t="shared" si="5"/>
        <v>100000</v>
      </c>
      <c r="D85" s="19">
        <f t="shared" si="5"/>
        <v>100000</v>
      </c>
      <c r="E85" s="75">
        <f>D85/C85*100</f>
        <v>100</v>
      </c>
      <c r="F85" s="20"/>
      <c r="G85" s="20"/>
      <c r="H85" s="20"/>
      <c r="I85" s="20"/>
      <c r="J85" s="20"/>
      <c r="K85" s="20"/>
      <c r="L85" s="20"/>
      <c r="M85" s="20"/>
      <c r="N85" s="20"/>
      <c r="O85" s="20">
        <v>100000</v>
      </c>
      <c r="P85" s="20">
        <v>100000</v>
      </c>
      <c r="Q85" s="72">
        <f>P85/O85*100</f>
        <v>100</v>
      </c>
      <c r="R85" s="20"/>
      <c r="S85" s="1"/>
      <c r="T85" s="1"/>
    </row>
    <row r="86" spans="1:20" ht="15.75">
      <c r="A86" s="96"/>
      <c r="B86" s="39" t="s">
        <v>69</v>
      </c>
      <c r="C86" s="19">
        <f t="shared" si="5"/>
        <v>0</v>
      </c>
      <c r="D86" s="19">
        <f t="shared" si="5"/>
        <v>0</v>
      </c>
      <c r="E86" s="19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49">
        <v>0</v>
      </c>
      <c r="S86" s="1"/>
      <c r="T86" s="1"/>
    </row>
    <row r="87" spans="1:20" ht="5.25" customHeight="1">
      <c r="A87" s="96"/>
      <c r="B87" s="39"/>
      <c r="C87" s="19"/>
      <c r="D87" s="19"/>
      <c r="E87" s="19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49"/>
      <c r="S87" s="1"/>
      <c r="T87" s="1"/>
    </row>
    <row r="88" spans="1:20" ht="15.75">
      <c r="A88" s="96"/>
      <c r="B88" s="38" t="s">
        <v>12</v>
      </c>
      <c r="C88" s="19">
        <f t="shared" ref="C88:D91" si="6">F88+I88+L88+O88+R88</f>
        <v>90000</v>
      </c>
      <c r="D88" s="19">
        <f t="shared" si="6"/>
        <v>39268</v>
      </c>
      <c r="E88" s="75">
        <f>D88/C88*100</f>
        <v>43.63111111111111</v>
      </c>
      <c r="F88" s="20">
        <f>F89+F90+F91</f>
        <v>0</v>
      </c>
      <c r="G88" s="20"/>
      <c r="H88" s="20"/>
      <c r="I88" s="20">
        <f>I89+I90+I91</f>
        <v>0</v>
      </c>
      <c r="J88" s="20"/>
      <c r="K88" s="20"/>
      <c r="L88" s="20">
        <f>L89+L90+L91</f>
        <v>0</v>
      </c>
      <c r="M88" s="20"/>
      <c r="N88" s="20"/>
      <c r="O88" s="20">
        <f>O89+O90+O91</f>
        <v>0</v>
      </c>
      <c r="P88" s="20"/>
      <c r="Q88" s="20"/>
      <c r="R88" s="49">
        <f>R89+R90+R91</f>
        <v>90000</v>
      </c>
      <c r="S88" s="49">
        <f>S89+S90+S91</f>
        <v>39268</v>
      </c>
      <c r="T88" s="95">
        <f>S88/R88*100</f>
        <v>43.63111111111111</v>
      </c>
    </row>
    <row r="89" spans="1:20" ht="15.75">
      <c r="A89" s="96"/>
      <c r="B89" s="39" t="s">
        <v>43</v>
      </c>
      <c r="C89" s="19">
        <f t="shared" si="6"/>
        <v>0</v>
      </c>
      <c r="D89" s="19">
        <f t="shared" si="6"/>
        <v>0</v>
      </c>
      <c r="E89" s="19"/>
      <c r="F89" s="20">
        <v>0</v>
      </c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49"/>
      <c r="S89" s="1"/>
      <c r="T89" s="1"/>
    </row>
    <row r="90" spans="1:20" ht="17.25" customHeight="1">
      <c r="A90" s="96"/>
      <c r="B90" s="39" t="s">
        <v>72</v>
      </c>
      <c r="C90" s="19">
        <f t="shared" si="6"/>
        <v>0</v>
      </c>
      <c r="D90" s="19">
        <f t="shared" si="6"/>
        <v>0</v>
      </c>
      <c r="E90" s="19"/>
      <c r="F90" s="20">
        <v>0</v>
      </c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49"/>
      <c r="S90" s="1"/>
      <c r="T90" s="1"/>
    </row>
    <row r="91" spans="1:20" ht="15.75">
      <c r="A91" s="96"/>
      <c r="B91" s="39" t="s">
        <v>70</v>
      </c>
      <c r="C91" s="19">
        <f t="shared" si="6"/>
        <v>90000</v>
      </c>
      <c r="D91" s="19">
        <f t="shared" si="6"/>
        <v>39268</v>
      </c>
      <c r="E91" s="75">
        <f>D91/C91*100</f>
        <v>43.63111111111111</v>
      </c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49">
        <v>90000</v>
      </c>
      <c r="S91" s="49">
        <v>39268</v>
      </c>
      <c r="T91" s="95">
        <f>S91/R91*100</f>
        <v>43.63111111111111</v>
      </c>
    </row>
    <row r="92" spans="1:20" ht="5.25" customHeight="1">
      <c r="A92" s="96"/>
      <c r="B92" s="39"/>
      <c r="C92" s="19"/>
      <c r="D92" s="19"/>
      <c r="E92" s="19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1"/>
      <c r="T92" s="1"/>
    </row>
    <row r="93" spans="1:20" s="31" customFormat="1" ht="15.75">
      <c r="A93" s="102" t="s">
        <v>35</v>
      </c>
      <c r="B93" s="38" t="s">
        <v>36</v>
      </c>
      <c r="C93" s="19">
        <f>F93+I93+L93+O93+R93</f>
        <v>0</v>
      </c>
      <c r="D93" s="19">
        <f>G93+J93+M93+P93+S93</f>
        <v>0</v>
      </c>
      <c r="E93" s="19"/>
      <c r="F93" s="20">
        <f>F95</f>
        <v>0</v>
      </c>
      <c r="G93" s="20"/>
      <c r="H93" s="20"/>
      <c r="I93" s="20">
        <f>I95</f>
        <v>0</v>
      </c>
      <c r="J93" s="20"/>
      <c r="K93" s="20"/>
      <c r="L93" s="20">
        <f>L95</f>
        <v>0</v>
      </c>
      <c r="M93" s="20"/>
      <c r="N93" s="20"/>
      <c r="O93" s="20">
        <f>O95</f>
        <v>0</v>
      </c>
      <c r="P93" s="20"/>
      <c r="Q93" s="20"/>
      <c r="R93" s="20">
        <f>R95</f>
        <v>0</v>
      </c>
      <c r="S93" s="13"/>
      <c r="T93" s="13"/>
    </row>
    <row r="94" spans="1:20" s="31" customFormat="1" ht="15.75">
      <c r="A94" s="102"/>
      <c r="B94" s="38" t="s">
        <v>8</v>
      </c>
      <c r="C94" s="19"/>
      <c r="D94" s="19"/>
      <c r="E94" s="19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13"/>
      <c r="T94" s="13"/>
    </row>
    <row r="95" spans="1:20" ht="15.75">
      <c r="A95" s="96"/>
      <c r="B95" s="39" t="s">
        <v>56</v>
      </c>
      <c r="C95" s="19">
        <f>F95+I95+L95+O95+R95</f>
        <v>0</v>
      </c>
      <c r="D95" s="19">
        <f>G95+J95+M95+P95+S95</f>
        <v>0</v>
      </c>
      <c r="E95" s="19"/>
      <c r="F95" s="20"/>
      <c r="G95" s="20"/>
      <c r="H95" s="20"/>
      <c r="I95" s="20"/>
      <c r="J95" s="20"/>
      <c r="K95" s="20"/>
      <c r="L95" s="20">
        <v>0</v>
      </c>
      <c r="M95" s="20"/>
      <c r="N95" s="20"/>
      <c r="O95" s="20"/>
      <c r="P95" s="20"/>
      <c r="Q95" s="20"/>
      <c r="R95" s="20"/>
      <c r="S95" s="1"/>
      <c r="T95" s="1"/>
    </row>
    <row r="96" spans="1:20" ht="5.25" customHeight="1">
      <c r="A96" s="96"/>
      <c r="B96" s="39"/>
      <c r="C96" s="19"/>
      <c r="D96" s="19"/>
      <c r="E96" s="19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1"/>
      <c r="T96" s="1"/>
    </row>
    <row r="97" spans="1:20" ht="15.75">
      <c r="A97" s="102" t="s">
        <v>46</v>
      </c>
      <c r="B97" s="38" t="s">
        <v>47</v>
      </c>
      <c r="C97" s="19">
        <f>F97+I97+L97+O97+R97</f>
        <v>30000</v>
      </c>
      <c r="D97" s="19">
        <f>G97+J97+M97+P97+S97</f>
        <v>0</v>
      </c>
      <c r="E97" s="19"/>
      <c r="F97" s="20">
        <f>F99</f>
        <v>30000</v>
      </c>
      <c r="G97" s="20">
        <f>G99</f>
        <v>0</v>
      </c>
      <c r="H97" s="72">
        <f>G97/F97*100</f>
        <v>0</v>
      </c>
      <c r="I97" s="20">
        <f>I99</f>
        <v>0</v>
      </c>
      <c r="J97" s="20"/>
      <c r="K97" s="20"/>
      <c r="L97" s="20">
        <f>L99</f>
        <v>0</v>
      </c>
      <c r="M97" s="20"/>
      <c r="N97" s="20"/>
      <c r="O97" s="20">
        <f>O99</f>
        <v>0</v>
      </c>
      <c r="P97" s="20"/>
      <c r="Q97" s="20"/>
      <c r="R97" s="20">
        <f>R99</f>
        <v>0</v>
      </c>
      <c r="S97" s="1"/>
      <c r="T97" s="1"/>
    </row>
    <row r="98" spans="1:20" ht="15.75">
      <c r="A98" s="96"/>
      <c r="B98" s="38" t="s">
        <v>12</v>
      </c>
      <c r="C98" s="19"/>
      <c r="D98" s="19"/>
      <c r="E98" s="19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1"/>
      <c r="T98" s="1"/>
    </row>
    <row r="99" spans="1:20" ht="17.25" customHeight="1">
      <c r="A99" s="96"/>
      <c r="B99" s="39" t="s">
        <v>48</v>
      </c>
      <c r="C99" s="19">
        <f>F99+I99+L99+O99+R99</f>
        <v>30000</v>
      </c>
      <c r="D99" s="19">
        <f>G99+J99+M99+P99+S99</f>
        <v>0</v>
      </c>
      <c r="E99" s="19"/>
      <c r="F99" s="20">
        <v>30000</v>
      </c>
      <c r="G99" s="20">
        <v>0</v>
      </c>
      <c r="H99" s="72">
        <f>G99/F99*100</f>
        <v>0</v>
      </c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1"/>
      <c r="T99" s="1"/>
    </row>
    <row r="100" spans="1:20" ht="6" customHeight="1">
      <c r="A100" s="96"/>
      <c r="B100" s="39"/>
      <c r="C100" s="7"/>
      <c r="D100" s="7"/>
      <c r="E100" s="7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1"/>
      <c r="T100" s="1"/>
    </row>
    <row r="101" spans="1:20" s="27" customFormat="1" ht="17.25">
      <c r="A101" s="9" t="s">
        <v>27</v>
      </c>
      <c r="B101" s="37" t="s">
        <v>26</v>
      </c>
      <c r="C101" s="19">
        <f>F101+I101+L101+O101+R101</f>
        <v>0</v>
      </c>
      <c r="D101" s="19"/>
      <c r="E101" s="19"/>
      <c r="F101" s="20">
        <v>0</v>
      </c>
      <c r="G101" s="20"/>
      <c r="H101" s="20"/>
      <c r="I101" s="20">
        <v>0</v>
      </c>
      <c r="J101" s="20"/>
      <c r="K101" s="20"/>
      <c r="L101" s="20">
        <v>0</v>
      </c>
      <c r="M101" s="20"/>
      <c r="N101" s="20"/>
      <c r="O101" s="20">
        <v>0</v>
      </c>
      <c r="P101" s="20"/>
      <c r="Q101" s="20"/>
      <c r="R101" s="20">
        <v>0</v>
      </c>
      <c r="S101" s="62"/>
      <c r="T101" s="62"/>
    </row>
    <row r="102" spans="1:20" s="27" customFormat="1" ht="9" customHeight="1">
      <c r="A102" s="9"/>
      <c r="B102" s="37"/>
      <c r="C102" s="19"/>
      <c r="D102" s="19"/>
      <c r="E102" s="19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62"/>
      <c r="T102" s="62"/>
    </row>
    <row r="103" spans="1:20" ht="19.5" customHeight="1">
      <c r="A103" s="9" t="s">
        <v>28</v>
      </c>
      <c r="B103" s="37" t="s">
        <v>37</v>
      </c>
      <c r="C103" s="59">
        <f>F103+I103+L103+O103+R103</f>
        <v>12802849</v>
      </c>
      <c r="D103" s="59">
        <f>G103+J103+M103+P103+S103</f>
        <v>12289534</v>
      </c>
      <c r="E103" s="77">
        <f>D103/C103*100</f>
        <v>95.990618963013617</v>
      </c>
      <c r="F103" s="67">
        <v>3503043</v>
      </c>
      <c r="G103" s="67">
        <v>3436559</v>
      </c>
      <c r="H103" s="73">
        <f>G103/F103*100</f>
        <v>98.102107225061189</v>
      </c>
      <c r="I103" s="67">
        <v>1804249</v>
      </c>
      <c r="J103" s="67">
        <v>1746015</v>
      </c>
      <c r="K103" s="73">
        <f>J103/I103*100</f>
        <v>96.772396714644145</v>
      </c>
      <c r="L103" s="67">
        <v>2120221</v>
      </c>
      <c r="M103" s="67">
        <v>2120221</v>
      </c>
      <c r="N103" s="73">
        <f>M103/L103*100</f>
        <v>100</v>
      </c>
      <c r="O103" s="67">
        <v>3630212</v>
      </c>
      <c r="P103" s="67">
        <v>3516540</v>
      </c>
      <c r="Q103" s="73">
        <f>P103/O103*100</f>
        <v>96.868722818391873</v>
      </c>
      <c r="R103" s="67">
        <v>1745124</v>
      </c>
      <c r="S103" s="67">
        <v>1470199</v>
      </c>
      <c r="T103" s="103">
        <f>S103/R103*100</f>
        <v>84.246105147829027</v>
      </c>
    </row>
    <row r="104" spans="1:20" ht="7.5" customHeight="1">
      <c r="A104" s="1"/>
      <c r="B104" s="39"/>
      <c r="C104" s="7"/>
      <c r="D104" s="7"/>
      <c r="E104" s="7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1"/>
      <c r="T104" s="1"/>
    </row>
    <row r="105" spans="1:20" ht="18.75" customHeight="1">
      <c r="A105" s="9" t="s">
        <v>29</v>
      </c>
      <c r="B105" s="37" t="s">
        <v>31</v>
      </c>
      <c r="C105" s="59">
        <f t="shared" ref="C105:D109" si="7">F105+I105+L105+O105+R105</f>
        <v>269000</v>
      </c>
      <c r="D105" s="59">
        <f t="shared" si="7"/>
        <v>95362.5</v>
      </c>
      <c r="E105" s="77">
        <f>D105/C105*100</f>
        <v>35.45074349442379</v>
      </c>
      <c r="F105" s="66">
        <f>F106+F107+F108+F109</f>
        <v>150000</v>
      </c>
      <c r="G105" s="66">
        <f>G106+G107+G108+G109</f>
        <v>60185</v>
      </c>
      <c r="H105" s="71">
        <f>G105/F105*100</f>
        <v>40.123333333333335</v>
      </c>
      <c r="I105" s="66">
        <f>I106+I107+I108+I109</f>
        <v>106000</v>
      </c>
      <c r="J105" s="66">
        <f>J106+J107+J108+J109</f>
        <v>22632</v>
      </c>
      <c r="K105" s="71">
        <f>J105/I105*100</f>
        <v>21.350943396226416</v>
      </c>
      <c r="L105" s="66">
        <f>L106+L107+L108+L109</f>
        <v>13000</v>
      </c>
      <c r="M105" s="66">
        <f>M106+M107+M108+M109</f>
        <v>12545.5</v>
      </c>
      <c r="N105" s="71">
        <f>M105/L105*100</f>
        <v>96.503846153846155</v>
      </c>
      <c r="O105" s="66">
        <f>O106+O107+O108+O109</f>
        <v>0</v>
      </c>
      <c r="P105" s="66"/>
      <c r="Q105" s="66"/>
      <c r="R105" s="66">
        <f>R106+R107+R108+R109</f>
        <v>0</v>
      </c>
      <c r="S105" s="68"/>
      <c r="T105" s="68"/>
    </row>
    <row r="106" spans="1:20" ht="30" customHeight="1">
      <c r="A106" s="1"/>
      <c r="B106" s="39" t="s">
        <v>103</v>
      </c>
      <c r="C106" s="19">
        <f t="shared" si="7"/>
        <v>150000</v>
      </c>
      <c r="D106" s="19">
        <f t="shared" si="7"/>
        <v>60185</v>
      </c>
      <c r="E106" s="75">
        <f>D106/C106*100</f>
        <v>40.123333333333335</v>
      </c>
      <c r="F106" s="20">
        <v>150000</v>
      </c>
      <c r="G106" s="20">
        <v>60185</v>
      </c>
      <c r="H106" s="72">
        <f>G106/F106*100</f>
        <v>40.123333333333335</v>
      </c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1"/>
      <c r="T106" s="1"/>
    </row>
    <row r="107" spans="1:20" ht="15.75">
      <c r="A107" s="1"/>
      <c r="B107" s="41" t="s">
        <v>51</v>
      </c>
      <c r="C107" s="19">
        <f t="shared" si="7"/>
        <v>24000</v>
      </c>
      <c r="D107" s="19">
        <f t="shared" si="7"/>
        <v>22632</v>
      </c>
      <c r="E107" s="75">
        <f>D107/C107*100</f>
        <v>94.3</v>
      </c>
      <c r="F107" s="20"/>
      <c r="G107" s="20"/>
      <c r="H107" s="20"/>
      <c r="I107" s="20">
        <v>24000</v>
      </c>
      <c r="J107" s="20">
        <v>22632</v>
      </c>
      <c r="K107" s="72">
        <f>J107/I107*100</f>
        <v>94.3</v>
      </c>
      <c r="L107" s="20"/>
      <c r="M107" s="20"/>
      <c r="N107" s="20"/>
      <c r="O107" s="20"/>
      <c r="P107" s="20"/>
      <c r="Q107" s="20"/>
      <c r="R107" s="20"/>
      <c r="S107" s="1"/>
      <c r="T107" s="1"/>
    </row>
    <row r="108" spans="1:20" ht="31.5">
      <c r="A108" s="1"/>
      <c r="B108" s="41" t="s">
        <v>50</v>
      </c>
      <c r="C108" s="19">
        <f t="shared" si="7"/>
        <v>13000</v>
      </c>
      <c r="D108" s="19">
        <f t="shared" si="7"/>
        <v>12545.5</v>
      </c>
      <c r="E108" s="75">
        <f>D108/C108*100</f>
        <v>96.503846153846155</v>
      </c>
      <c r="F108" s="20"/>
      <c r="G108" s="20"/>
      <c r="H108" s="20"/>
      <c r="I108" s="20"/>
      <c r="J108" s="20"/>
      <c r="K108" s="20"/>
      <c r="L108" s="20">
        <v>13000</v>
      </c>
      <c r="M108" s="20">
        <v>12545.5</v>
      </c>
      <c r="N108" s="72">
        <f>M108/L108*100</f>
        <v>96.503846153846155</v>
      </c>
      <c r="O108" s="20"/>
      <c r="P108" s="20"/>
      <c r="Q108" s="20"/>
      <c r="R108" s="20"/>
      <c r="S108" s="1"/>
      <c r="T108" s="1"/>
    </row>
    <row r="109" spans="1:20" ht="31.5">
      <c r="A109" s="1"/>
      <c r="B109" s="41" t="s">
        <v>74</v>
      </c>
      <c r="C109" s="19">
        <f t="shared" si="7"/>
        <v>82000</v>
      </c>
      <c r="D109" s="19">
        <f t="shared" si="7"/>
        <v>0</v>
      </c>
      <c r="E109" s="75">
        <f>D109/C109*100</f>
        <v>0</v>
      </c>
      <c r="F109" s="20">
        <v>0</v>
      </c>
      <c r="G109" s="20"/>
      <c r="H109" s="20"/>
      <c r="I109" s="49">
        <v>82000</v>
      </c>
      <c r="J109" s="49"/>
      <c r="K109" s="74">
        <f>J109/I109*100</f>
        <v>0</v>
      </c>
      <c r="L109" s="49">
        <v>0</v>
      </c>
      <c r="M109" s="49"/>
      <c r="N109" s="49"/>
      <c r="O109" s="49">
        <v>0</v>
      </c>
      <c r="P109" s="49"/>
      <c r="Q109" s="49"/>
      <c r="R109" s="49"/>
      <c r="S109" s="1"/>
      <c r="T109" s="1"/>
    </row>
    <row r="110" spans="1:20" ht="6.75" customHeight="1">
      <c r="A110" s="1"/>
      <c r="B110" s="39"/>
      <c r="C110" s="19"/>
      <c r="D110" s="19"/>
      <c r="E110" s="19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1"/>
      <c r="T110" s="1"/>
    </row>
    <row r="111" spans="1:20" ht="17.25">
      <c r="A111" s="9" t="s">
        <v>30</v>
      </c>
      <c r="B111" s="37" t="s">
        <v>40</v>
      </c>
      <c r="C111" s="59">
        <f>F111+I111+L111+O111+R111</f>
        <v>0</v>
      </c>
      <c r="D111" s="59"/>
      <c r="E111" s="59"/>
      <c r="F111" s="66">
        <v>0</v>
      </c>
      <c r="G111" s="66"/>
      <c r="H111" s="66"/>
      <c r="I111" s="66">
        <v>0</v>
      </c>
      <c r="J111" s="66"/>
      <c r="K111" s="66"/>
      <c r="L111" s="66">
        <v>0</v>
      </c>
      <c r="M111" s="66"/>
      <c r="N111" s="66"/>
      <c r="O111" s="66">
        <v>0</v>
      </c>
      <c r="P111" s="66"/>
      <c r="Q111" s="66"/>
      <c r="R111" s="66">
        <v>0</v>
      </c>
      <c r="S111" s="68"/>
      <c r="T111" s="68"/>
    </row>
    <row r="112" spans="1:20" ht="5.25" customHeight="1">
      <c r="A112" s="104"/>
      <c r="B112" s="5"/>
      <c r="C112" s="59"/>
      <c r="D112" s="59"/>
      <c r="E112" s="59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8"/>
      <c r="T112" s="68"/>
    </row>
    <row r="113" spans="1:20" ht="17.25">
      <c r="A113" s="9" t="s">
        <v>33</v>
      </c>
      <c r="B113" s="37" t="s">
        <v>39</v>
      </c>
      <c r="C113" s="59">
        <f>F113+I113+L113+O113+R113</f>
        <v>0</v>
      </c>
      <c r="D113" s="59">
        <f>G113+J113+M113+P113+S113</f>
        <v>0</v>
      </c>
      <c r="E113" s="59"/>
      <c r="F113" s="66">
        <f>F115+F114+F116</f>
        <v>0</v>
      </c>
      <c r="G113" s="66">
        <f>G115+G114+G116</f>
        <v>0</v>
      </c>
      <c r="H113" s="66"/>
      <c r="I113" s="66">
        <f>I115+I114+I116</f>
        <v>0</v>
      </c>
      <c r="J113" s="66">
        <f>J115+J114+J116</f>
        <v>0</v>
      </c>
      <c r="K113" s="66"/>
      <c r="L113" s="66">
        <f>L115+L114+L116</f>
        <v>0</v>
      </c>
      <c r="M113" s="66">
        <f>M115+M114+M116</f>
        <v>0</v>
      </c>
      <c r="N113" s="66"/>
      <c r="O113" s="66">
        <f>O115+O114+O116</f>
        <v>0</v>
      </c>
      <c r="P113" s="66">
        <f>P115+P114+P116</f>
        <v>0</v>
      </c>
      <c r="Q113" s="66"/>
      <c r="R113" s="66">
        <f>R115+R114+R116</f>
        <v>0</v>
      </c>
      <c r="S113" s="68">
        <f>S115+S114+S116</f>
        <v>0</v>
      </c>
      <c r="T113" s="68"/>
    </row>
    <row r="114" spans="1:20" ht="18" customHeight="1">
      <c r="A114" s="9"/>
      <c r="B114" s="5" t="s">
        <v>89</v>
      </c>
      <c r="C114" s="19">
        <f t="shared" ref="C114:C123" si="8">F114+I114+L114+O114+R114</f>
        <v>0</v>
      </c>
      <c r="D114" s="19"/>
      <c r="E114" s="19"/>
      <c r="F114" s="20">
        <v>0</v>
      </c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1"/>
      <c r="T114" s="1"/>
    </row>
    <row r="115" spans="1:20" ht="18" customHeight="1">
      <c r="A115" s="104"/>
      <c r="B115" s="5" t="s">
        <v>90</v>
      </c>
      <c r="C115" s="19">
        <f t="shared" si="8"/>
        <v>0</v>
      </c>
      <c r="D115" s="19"/>
      <c r="E115" s="19"/>
      <c r="F115" s="20"/>
      <c r="G115" s="20"/>
      <c r="H115" s="20"/>
      <c r="I115" s="20"/>
      <c r="J115" s="20"/>
      <c r="K115" s="20"/>
      <c r="L115" s="20">
        <v>0</v>
      </c>
      <c r="M115" s="20"/>
      <c r="N115" s="20"/>
      <c r="O115" s="20"/>
      <c r="P115" s="20"/>
      <c r="Q115" s="20"/>
      <c r="R115" s="20"/>
      <c r="S115" s="1"/>
      <c r="T115" s="1"/>
    </row>
    <row r="116" spans="1:20" ht="18" customHeight="1">
      <c r="A116" s="104"/>
      <c r="B116" s="5" t="s">
        <v>91</v>
      </c>
      <c r="C116" s="19">
        <f t="shared" si="8"/>
        <v>0</v>
      </c>
      <c r="D116" s="19"/>
      <c r="E116" s="19"/>
      <c r="F116" s="20"/>
      <c r="G116" s="20"/>
      <c r="H116" s="20"/>
      <c r="I116" s="20"/>
      <c r="J116" s="20"/>
      <c r="K116" s="20"/>
      <c r="L116" s="20"/>
      <c r="M116" s="20"/>
      <c r="N116" s="20"/>
      <c r="O116" s="20">
        <v>0</v>
      </c>
      <c r="P116" s="20"/>
      <c r="Q116" s="20"/>
      <c r="R116" s="20"/>
      <c r="S116" s="1"/>
      <c r="T116" s="1"/>
    </row>
    <row r="117" spans="1:20" ht="8.25" customHeight="1">
      <c r="A117" s="104"/>
      <c r="B117" s="5"/>
      <c r="C117" s="19"/>
      <c r="D117" s="19"/>
      <c r="E117" s="19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1"/>
      <c r="T117" s="1"/>
    </row>
    <row r="118" spans="1:20" s="28" customFormat="1" ht="17.25">
      <c r="A118" s="9" t="s">
        <v>38</v>
      </c>
      <c r="B118" s="37" t="s">
        <v>44</v>
      </c>
      <c r="C118" s="59">
        <f t="shared" si="8"/>
        <v>197000</v>
      </c>
      <c r="D118" s="59"/>
      <c r="E118" s="77">
        <f>D118/C118*100</f>
        <v>0</v>
      </c>
      <c r="F118" s="66">
        <f>F119+F120</f>
        <v>0</v>
      </c>
      <c r="G118" s="66"/>
      <c r="H118" s="66"/>
      <c r="I118" s="66">
        <f>I119+I120</f>
        <v>0</v>
      </c>
      <c r="J118" s="66"/>
      <c r="K118" s="66"/>
      <c r="L118" s="66">
        <f>L119+L120</f>
        <v>0</v>
      </c>
      <c r="M118" s="66"/>
      <c r="N118" s="66"/>
      <c r="O118" s="66">
        <f>O119+O120</f>
        <v>0</v>
      </c>
      <c r="P118" s="66"/>
      <c r="Q118" s="66"/>
      <c r="R118" s="66">
        <f>R119+R120</f>
        <v>197000</v>
      </c>
      <c r="S118" s="66">
        <f>S119+S120</f>
        <v>0</v>
      </c>
      <c r="T118" s="93">
        <f>S118/R118*100</f>
        <v>0</v>
      </c>
    </row>
    <row r="119" spans="1:20" ht="20.25" customHeight="1">
      <c r="A119" s="104"/>
      <c r="B119" s="5" t="s">
        <v>92</v>
      </c>
      <c r="C119" s="19">
        <f t="shared" si="8"/>
        <v>0</v>
      </c>
      <c r="D119" s="19"/>
      <c r="E119" s="19"/>
      <c r="F119" s="20">
        <v>0</v>
      </c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1"/>
      <c r="T119" s="1"/>
    </row>
    <row r="120" spans="1:20" ht="15.75">
      <c r="A120" s="104"/>
      <c r="B120" s="5" t="s">
        <v>93</v>
      </c>
      <c r="C120" s="51">
        <f t="shared" si="8"/>
        <v>197000</v>
      </c>
      <c r="D120" s="51"/>
      <c r="E120" s="76">
        <f>D120/C120*100</f>
        <v>0</v>
      </c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20">
        <v>197000</v>
      </c>
      <c r="S120" s="1">
        <v>0</v>
      </c>
      <c r="T120" s="95">
        <f>S120/R120*100</f>
        <v>0</v>
      </c>
    </row>
    <row r="121" spans="1:20" ht="15.75">
      <c r="A121" s="104" t="s">
        <v>95</v>
      </c>
      <c r="B121" s="37" t="s">
        <v>94</v>
      </c>
      <c r="C121" s="69">
        <f t="shared" si="8"/>
        <v>52404</v>
      </c>
      <c r="D121" s="69">
        <f>G121+J121+M121+P121+S121</f>
        <v>26404</v>
      </c>
      <c r="E121" s="78">
        <f>D121/C121*100</f>
        <v>50.38546675826273</v>
      </c>
      <c r="F121" s="67"/>
      <c r="G121" s="67"/>
      <c r="H121" s="67"/>
      <c r="I121" s="67">
        <f>I122</f>
        <v>26000</v>
      </c>
      <c r="J121" s="67">
        <f>J122</f>
        <v>0</v>
      </c>
      <c r="K121" s="73">
        <f>J121/I121*100</f>
        <v>0</v>
      </c>
      <c r="L121" s="67"/>
      <c r="M121" s="67"/>
      <c r="N121" s="67"/>
      <c r="O121" s="67">
        <f>O123</f>
        <v>26404</v>
      </c>
      <c r="P121" s="67">
        <f>P123</f>
        <v>26404</v>
      </c>
      <c r="Q121" s="73">
        <f>P121/O121*100</f>
        <v>100</v>
      </c>
      <c r="R121" s="66"/>
      <c r="S121" s="68"/>
      <c r="T121" s="68"/>
    </row>
    <row r="122" spans="1:20" ht="40.5" customHeight="1">
      <c r="A122" s="104"/>
      <c r="B122" s="65" t="s">
        <v>96</v>
      </c>
      <c r="C122" s="51">
        <f t="shared" si="8"/>
        <v>26000</v>
      </c>
      <c r="D122" s="51"/>
      <c r="E122" s="76">
        <f>D122/C122*100</f>
        <v>0</v>
      </c>
      <c r="F122" s="49"/>
      <c r="G122" s="49"/>
      <c r="H122" s="49"/>
      <c r="I122" s="49">
        <v>26000</v>
      </c>
      <c r="J122" s="49"/>
      <c r="K122" s="74">
        <f>J122/I122*100</f>
        <v>0</v>
      </c>
      <c r="L122" s="49"/>
      <c r="M122" s="49"/>
      <c r="N122" s="49"/>
      <c r="O122" s="49"/>
      <c r="P122" s="49"/>
      <c r="Q122" s="49"/>
      <c r="R122" s="20"/>
      <c r="S122" s="1"/>
      <c r="T122" s="1"/>
    </row>
    <row r="123" spans="1:20" ht="32.25" customHeight="1">
      <c r="A123" s="104"/>
      <c r="B123" s="65" t="s">
        <v>97</v>
      </c>
      <c r="C123" s="51">
        <f t="shared" si="8"/>
        <v>26404</v>
      </c>
      <c r="D123" s="51"/>
      <c r="E123" s="76">
        <f>D123/C123*100</f>
        <v>0</v>
      </c>
      <c r="F123" s="49"/>
      <c r="G123" s="49"/>
      <c r="H123" s="49"/>
      <c r="I123" s="49"/>
      <c r="J123" s="49"/>
      <c r="K123" s="49"/>
      <c r="L123" s="49"/>
      <c r="M123" s="49"/>
      <c r="N123" s="49"/>
      <c r="O123" s="49">
        <v>26404</v>
      </c>
      <c r="P123" s="49">
        <v>26404</v>
      </c>
      <c r="Q123" s="74">
        <f>P123/O123*100</f>
        <v>100</v>
      </c>
      <c r="R123" s="20"/>
      <c r="S123" s="1"/>
      <c r="T123" s="1"/>
    </row>
    <row r="124" spans="1:20" ht="6.75" customHeight="1">
      <c r="A124" s="104"/>
      <c r="B124" s="105"/>
      <c r="C124" s="19"/>
      <c r="D124" s="19"/>
      <c r="E124" s="19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1"/>
      <c r="T124" s="1"/>
    </row>
    <row r="125" spans="1:20" s="27" customFormat="1" ht="15.75">
      <c r="A125" s="106"/>
      <c r="B125" s="14" t="s">
        <v>71</v>
      </c>
      <c r="C125" s="46">
        <f>F125+I125+L125+O125+R125</f>
        <v>16417680</v>
      </c>
      <c r="D125" s="46">
        <f>G125+J125+M125+P125+S125</f>
        <v>12848561.25</v>
      </c>
      <c r="E125" s="70">
        <f>D125/C125*100</f>
        <v>78.260517015802478</v>
      </c>
      <c r="F125" s="86">
        <f>F21+F23+F101+F103+F105+F111+F113+F118</f>
        <v>4683043</v>
      </c>
      <c r="G125" s="86">
        <f>G21+G23+G101+G103+G105+G111+G113+G118</f>
        <v>3496744</v>
      </c>
      <c r="H125" s="87">
        <f>G125/F125*100</f>
        <v>74.668201850805133</v>
      </c>
      <c r="I125" s="86">
        <f>I21+I23+I101+I103+I105+I111+I113+I118+I121</f>
        <v>2136249</v>
      </c>
      <c r="J125" s="86">
        <f>J21+J23+J101+J103+J105+J111+J113+J118+J121</f>
        <v>1768647</v>
      </c>
      <c r="K125" s="87">
        <f>J125/I125*100</f>
        <v>82.792174507746978</v>
      </c>
      <c r="L125" s="86">
        <f>L21+L23+L101+L103+L105+L111+L113+L118</f>
        <v>2664221</v>
      </c>
      <c r="M125" s="86">
        <f>M21+M23+M101+M103+M105+M111+M113+M118</f>
        <v>2330759.25</v>
      </c>
      <c r="N125" s="87">
        <f>M125/L125*100</f>
        <v>87.483705368285896</v>
      </c>
      <c r="O125" s="86">
        <f>O21+O23+O101+O103+O105+O111+O113+O118+O121</f>
        <v>3756616</v>
      </c>
      <c r="P125" s="86">
        <f>P21+P23+P101+P103+P105+P111+P113+P118+P121</f>
        <v>3642944</v>
      </c>
      <c r="Q125" s="87">
        <f>P125/O125*100</f>
        <v>96.974085187306869</v>
      </c>
      <c r="R125" s="86">
        <f>R21+R23+R101+R103+R105+R111+R113+R118</f>
        <v>3177551</v>
      </c>
      <c r="S125" s="86">
        <f>S21+S23+S101+S103+S105+S111+S113+S118</f>
        <v>1609467</v>
      </c>
      <c r="T125" s="107">
        <f>S125/R125*100</f>
        <v>50.651177589281801</v>
      </c>
    </row>
    <row r="126" spans="1:20" ht="15">
      <c r="C126" s="52"/>
      <c r="D126" s="52"/>
      <c r="E126" s="52"/>
      <c r="F126" s="53"/>
      <c r="G126" s="53"/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</row>
    <row r="127" spans="1:20" ht="15" customHeight="1">
      <c r="B127" s="35"/>
      <c r="C127" s="16"/>
      <c r="D127" s="16"/>
      <c r="E127" s="16"/>
    </row>
  </sheetData>
  <mergeCells count="17">
    <mergeCell ref="A11:A13"/>
    <mergeCell ref="B11:B13"/>
    <mergeCell ref="C11:E12"/>
    <mergeCell ref="F12:H12"/>
    <mergeCell ref="R12:T12"/>
    <mergeCell ref="F11:K11"/>
    <mergeCell ref="L11:T11"/>
    <mergeCell ref="C7:J7"/>
    <mergeCell ref="I12:K12"/>
    <mergeCell ref="C2:K2"/>
    <mergeCell ref="I3:K3"/>
    <mergeCell ref="L12:N12"/>
    <mergeCell ref="O12:Q12"/>
    <mergeCell ref="C5:J5"/>
    <mergeCell ref="C6:J6"/>
    <mergeCell ref="C8:J8"/>
    <mergeCell ref="C9:J9"/>
  </mergeCells>
  <phoneticPr fontId="16" type="noConversion"/>
  <pageMargins left="0.39370078740157483" right="0.39370078740157483" top="1.1811023622047245" bottom="0.39370078740157483" header="0" footer="0"/>
  <pageSetup paperSize="9" scale="90" firstPageNumber="218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19</vt:lpstr>
      <vt:lpstr>'Приложение № 19'!Заголовки_для_печати</vt:lpstr>
    </vt:vector>
  </TitlesOfParts>
  <Company>ГСТиДХ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maslova</dc:creator>
  <cp:lastModifiedBy>arefieva_ts</cp:lastModifiedBy>
  <cp:lastPrinted>2018-08-21T11:05:41Z</cp:lastPrinted>
  <dcterms:created xsi:type="dcterms:W3CDTF">2014-12-25T06:21:39Z</dcterms:created>
  <dcterms:modified xsi:type="dcterms:W3CDTF">2018-08-21T11:05:46Z</dcterms:modified>
</cp:coreProperties>
</file>